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enharia\Desktop\PROJETOS PREFEITURA DE PASSA SETE 202020212022\POSTOS DE SAUDE - POSTÃO\POSTO CENTRAL\REFORMA E AMPLIAÇÃO\AMPLIAÇÃO\"/>
    </mc:Choice>
  </mc:AlternateContent>
  <xr:revisionPtr revIDLastSave="0" documentId="13_ncr:1_{73F014FC-662F-4C2A-980C-ECCF0F0157D1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Planilha1" sheetId="1" r:id="rId1"/>
    <sheet name="Plan2" sheetId="4" r:id="rId2"/>
    <sheet name="Plan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2" i="1" l="1"/>
  <c r="L72" i="1"/>
  <c r="L47" i="1"/>
  <c r="N47" i="1" s="1"/>
  <c r="D6" i="4"/>
  <c r="L29" i="1"/>
  <c r="N29" i="1" s="1"/>
  <c r="B28" i="4"/>
  <c r="D7" i="4"/>
  <c r="D4" i="4"/>
  <c r="D3" i="4"/>
  <c r="D2" i="4"/>
  <c r="L79" i="1" l="1"/>
  <c r="N79" i="1" s="1"/>
  <c r="L78" i="1"/>
  <c r="N78" i="1" s="1"/>
  <c r="L68" i="1"/>
  <c r="N68" i="1" s="1"/>
  <c r="L66" i="1"/>
  <c r="N66" i="1" s="1"/>
  <c r="L65" i="1"/>
  <c r="N65" i="1" s="1"/>
  <c r="L18" i="1"/>
  <c r="N18" i="1" s="1"/>
  <c r="L17" i="1"/>
  <c r="N17" i="1" s="1"/>
  <c r="L16" i="1"/>
  <c r="N16" i="1" s="1"/>
  <c r="L26" i="1" l="1"/>
  <c r="N26" i="1" s="1"/>
  <c r="L27" i="1"/>
  <c r="N27" i="1" s="1"/>
  <c r="L63" i="1"/>
  <c r="N63" i="1" s="1"/>
  <c r="L62" i="1"/>
  <c r="N62" i="1" s="1"/>
  <c r="L61" i="1"/>
  <c r="N61" i="1" s="1"/>
  <c r="L43" i="1"/>
  <c r="N43" i="1" s="1"/>
  <c r="L42" i="1"/>
  <c r="N42" i="1" s="1"/>
  <c r="N41" i="1" s="1"/>
  <c r="L39" i="1"/>
  <c r="N39" i="1" s="1"/>
  <c r="L31" i="1"/>
  <c r="N31" i="1" s="1"/>
  <c r="L54" i="1"/>
  <c r="N54" i="1" s="1"/>
  <c r="L52" i="1"/>
  <c r="N52" i="1" s="1"/>
  <c r="L76" i="1"/>
  <c r="N76" i="1" s="1"/>
  <c r="L74" i="1"/>
  <c r="N74" i="1" s="1"/>
  <c r="L71" i="1"/>
  <c r="N71" i="1" s="1"/>
  <c r="L69" i="1"/>
  <c r="N69" i="1" s="1"/>
  <c r="L58" i="1"/>
  <c r="N58" i="1" s="1"/>
  <c r="L55" i="1"/>
  <c r="N55" i="1" s="1"/>
  <c r="L50" i="1"/>
  <c r="N50" i="1" s="1"/>
  <c r="L48" i="1"/>
  <c r="N48" i="1" s="1"/>
  <c r="L45" i="1"/>
  <c r="N45" i="1" s="1"/>
  <c r="L38" i="1"/>
  <c r="N38" i="1" s="1"/>
  <c r="L37" i="1"/>
  <c r="N37" i="1" s="1"/>
  <c r="L35" i="1"/>
  <c r="N35" i="1" s="1"/>
  <c r="L34" i="1"/>
  <c r="N34" i="1" s="1"/>
  <c r="L33" i="1"/>
  <c r="N33" i="1" s="1"/>
  <c r="L25" i="1"/>
  <c r="N25" i="1" s="1"/>
  <c r="N51" i="1" l="1"/>
  <c r="N60" i="1"/>
  <c r="J21" i="4" s="1"/>
  <c r="K21" i="4" s="1"/>
  <c r="N30" i="1"/>
  <c r="I15" i="4" s="1"/>
  <c r="K15" i="4" s="1"/>
  <c r="N64" i="1"/>
  <c r="J17" i="4"/>
  <c r="J19" i="4"/>
  <c r="K19" i="4" s="1"/>
  <c r="L22" i="1"/>
  <c r="N22" i="1" s="1"/>
  <c r="L19" i="1"/>
  <c r="N19" i="1" s="1"/>
  <c r="L14" i="1"/>
  <c r="N14" i="1" s="1"/>
  <c r="L13" i="1"/>
  <c r="N13" i="1" s="1"/>
  <c r="L12" i="1"/>
  <c r="N12" i="1" s="1"/>
  <c r="J23" i="4" l="1"/>
  <c r="K23" i="4" s="1"/>
  <c r="M80" i="1"/>
  <c r="N11" i="1"/>
  <c r="I13" i="4" s="1"/>
  <c r="I24" i="4" s="1"/>
  <c r="K17" i="4"/>
  <c r="J24" i="4" l="1"/>
  <c r="K24" i="4"/>
  <c r="K13" i="4"/>
  <c r="I27" i="4" l="1"/>
  <c r="J25" i="4"/>
  <c r="I25" i="4"/>
  <c r="I26" i="4" l="1"/>
  <c r="J26" i="4" s="1"/>
  <c r="K25" i="4"/>
  <c r="K26" i="4" s="1"/>
</calcChain>
</file>

<file path=xl/sharedStrings.xml><?xml version="1.0" encoding="utf-8"?>
<sst xmlns="http://schemas.openxmlformats.org/spreadsheetml/2006/main" count="231" uniqueCount="150">
  <si>
    <t>Qtd.</t>
  </si>
  <si>
    <t>Unid.</t>
  </si>
  <si>
    <t>Preço Un.</t>
  </si>
  <si>
    <t>Preço total</t>
  </si>
  <si>
    <t>%BDI</t>
  </si>
  <si>
    <t>(R$)</t>
  </si>
  <si>
    <t>M²</t>
  </si>
  <si>
    <t/>
  </si>
  <si>
    <t>com BDI</t>
  </si>
  <si>
    <t>AVENIDA PINHEIRO, 1.500 - FONE (51) 3616-6903 - CENTRO - 96908-000 /PASSA SETE-RS</t>
  </si>
  <si>
    <t>PREFEITURA MUNICIPAL DE PASSA SETE</t>
  </si>
  <si>
    <t>M³</t>
  </si>
  <si>
    <t>Kg</t>
  </si>
  <si>
    <t>sinapi</t>
  </si>
  <si>
    <t>1.2</t>
  </si>
  <si>
    <t>FABRICAÇÃO, MONTAGEM E DESMONTAGEM DE FÔRMA PARA VIGA</t>
  </si>
  <si>
    <t>M</t>
  </si>
  <si>
    <t>DISJUNTOR TRIPOLAR TIPO NEMA, CORRENTE NOMINAL DE 10 ATÉ 50A</t>
  </si>
  <si>
    <t>CABO DE COBRE FLEXIVEL ISOLADO, 4MM², ANTI-CHAMA 450/750V</t>
  </si>
  <si>
    <t>sinapi-i</t>
  </si>
  <si>
    <t>1.3</t>
  </si>
  <si>
    <t>1.4</t>
  </si>
  <si>
    <t>1.5</t>
  </si>
  <si>
    <t>CORTE E DOBRA DE AÇO CA-60, DIÂMETRO DE 5,0MM.</t>
  </si>
  <si>
    <t>CORTE E DOBRA DE AÇO CA-50, DIÂMETRO DE 8,0MM.</t>
  </si>
  <si>
    <t>CHAPISCO 1:4 CIMENTO E AREIA GROSSA</t>
  </si>
  <si>
    <t>REBOCO-MASSA ÚNICA 20mm ARGAMASSA REGULAR 1:2:8 (CIMENTO</t>
  </si>
  <si>
    <t>CAL, AREIA MÉDIA).</t>
  </si>
  <si>
    <t>TOMADA UNIVERSAL 2P+T/CAIXA (4X2") (PLACA, SUPORTE, MODULO)</t>
  </si>
  <si>
    <t>CABO DE COBRE FLEXIVEL ISOLADO, 2,5MM², ANTI-CHAMA 450/750V</t>
  </si>
  <si>
    <t>1.6</t>
  </si>
  <si>
    <t>1.7</t>
  </si>
  <si>
    <t>1.8</t>
  </si>
  <si>
    <t>LOCAL: AVENIDA PINHEIRO, BAIRRO CENTRO  - PASSA SETE/RS</t>
  </si>
  <si>
    <t>CINTA DE AMARRAÇÃO DE ALVENARIA MOLDADA IN LOCO EM CONCRETO</t>
  </si>
  <si>
    <t>2. COBERTURA</t>
  </si>
  <si>
    <t>3. REVESTIMENTOS</t>
  </si>
  <si>
    <t>CALHA EM CHAPA DE AÇO GALVANIZADO</t>
  </si>
  <si>
    <t>RUFO EM CHAPA DE AÇO GALVANIZADO</t>
  </si>
  <si>
    <t>1 DEMÃO DE FUNDO SELADOR</t>
  </si>
  <si>
    <t xml:space="preserve">2 DEMÃO DE TINTA ACRILICA PAREDES INTERNAS </t>
  </si>
  <si>
    <t>TINTA ACRILICA TEXTURIZADA EM PAREDES EXTERNAS</t>
  </si>
  <si>
    <t>1. SUPRAESTRUTURA</t>
  </si>
  <si>
    <t>JANELA DE ALUMINIO DE CORRER COM 2 FOLHAS, COM VIDRO, BATENTE,</t>
  </si>
  <si>
    <t>ACABAMENTO COM ACETATO OU BRILHANTE E FERRAGENS. FORN. E INST.</t>
  </si>
  <si>
    <t>FABRICAÇÃO E INSTALAÇÃO DE TESOURA INTEIRA EM MADEIRA NÃO APA-</t>
  </si>
  <si>
    <t>TELHAMENTO DE FIBROCIMENTO E=6mm, DE 3,00x1,06M (SEM AMIANTO)</t>
  </si>
  <si>
    <t>COM ATÉ DUAS ÁGUAS. INCLUSO IÇAMENTO.</t>
  </si>
  <si>
    <t>FORRO DE PVC, LISO, INCLUSIVE ESTRUTURA DE FIXAÇÃO.</t>
  </si>
  <si>
    <t>ACABAMENTO PARA FORRO (RODO FORRO)</t>
  </si>
  <si>
    <t>REVESTIMENTO CERAMICO PARA PISO COM PLACAS TIPO ESMALTADA</t>
  </si>
  <si>
    <t>EXTRA  DE DIMENSÕES 60X60CM.</t>
  </si>
  <si>
    <t xml:space="preserve">PEITORIL LINEAR EM GRANITO COM PINGADEIRA, LARGURA CONFORME </t>
  </si>
  <si>
    <t>ESPESSURA DAS ALVENARIAS, ASSENTAMENTO C/ ARGAMASSA TIPO ACII</t>
  </si>
  <si>
    <t>SOLEIRA EM GRANITO , LARGURA 15CM, ESP. 2,0CM</t>
  </si>
  <si>
    <t>CONTRAMARCO DE ALUMINIO, FIXAÇÃO COM PARAFUSO - FORN. E INST.</t>
  </si>
  <si>
    <t>4. ESQUADRIAS</t>
  </si>
  <si>
    <t>5. PINTURA</t>
  </si>
  <si>
    <t xml:space="preserve">6. INSTALAÇÕES ELÉTRICAS                                                                                                                                                                                                                              </t>
  </si>
  <si>
    <t xml:space="preserve">DE RESPALDO 0,15X0,30cm. E=25MM. </t>
  </si>
  <si>
    <t>CONCRETAGEM DE VIGAS DE RESPALDO Fck=25Mpa</t>
  </si>
  <si>
    <t>CONTRA VERGA MOLDADA IN LOCO EM CONCRETO</t>
  </si>
  <si>
    <t>RELHADA, PARA TELHA ONDULADA DE FIBROCIMENTO.</t>
  </si>
  <si>
    <t>PAREDE COM PLACAS DE GESSO ACARTONADO (DRYWALL) PARA USO IN-</t>
  </si>
  <si>
    <t>TERNO , C/ 2 FACES SIMPLES E ESTRUTURA METÁLICA COM GUIAS DUPLAS</t>
  </si>
  <si>
    <t>1.1</t>
  </si>
  <si>
    <t>1.9</t>
  </si>
  <si>
    <t>PORTA EM ALUMINIO DE ABRIR TIPO VENEZIANA COM GUARNIÇÃO, FIXA-</t>
  </si>
  <si>
    <t>ÇÃO COM PARAFUSOS.</t>
  </si>
  <si>
    <t xml:space="preserve">TUBO PVC, AGUA PLUVIAL, DN 100MM FORNECIDO E INSTALADO EM </t>
  </si>
  <si>
    <t>CONDUTORES VERTICAIS DE ÁGUAS  PLUVIAIS</t>
  </si>
  <si>
    <t>PORTA PRONTA DE MADEIRA, CHAPA LISA COM ACAB. MELAMINICO</t>
  </si>
  <si>
    <t xml:space="preserve">BRANCO ,INTERNA, FOLHA LEVE DE MADEIRA 80X210, INCLUINDO MARCO, </t>
  </si>
  <si>
    <t>ALIZARES, DOBRADIÇAS E FECHADURAS.</t>
  </si>
  <si>
    <t>VERGA P/ PORTAS COM ATÉ 1,5M DE VÃO, UTILIZANDO BLOCO CANALETA</t>
  </si>
  <si>
    <t>ARGAMASSA TRAÇO 1:2:9, ARMADURA LONGITUDINAL COM 4 BARRAS DE</t>
  </si>
  <si>
    <t>6.3MM E ESTRIBOS DE 4.2MM ESPAÇADOS A CADA 20MM</t>
  </si>
  <si>
    <t>VERGA P/ JANELAS COM ATÉ 1,5M DE VÃO, UTILIZANDO BLOCO CANALETA</t>
  </si>
  <si>
    <t>PLANILHA ORÇAMENTÁRIA - DATA REFENCIA TÉCNICA: 15/03/2022 - NÃO DESONERADO.</t>
  </si>
  <si>
    <t>REMOÇÃO DE GRADIL</t>
  </si>
  <si>
    <t>1.10</t>
  </si>
  <si>
    <t>1.11</t>
  </si>
  <si>
    <t>LUMINÁRIA ARANDELA TIPO TARTARUGA, COM GRADE, DE SOBREPOR,COM</t>
  </si>
  <si>
    <t>1 LAMPADA FLUORESCENTE DE 15W, SEM REATOR - FORN. E INSTALAÇÃO</t>
  </si>
  <si>
    <t>INTERRUPTOR SIMPLES + INTERRUPTOR PARALELO + TOMADA 2P+T</t>
  </si>
  <si>
    <t>10A,250V, CONJUNTO MONTADO PARA EMBUTIR 4"X2"(PLACA+SUP.+MOD)</t>
  </si>
  <si>
    <t>INTERRUPTOR SIMPLES + TOMADA 2P+T 10A,250V, CONJUNTO MONTADO</t>
  </si>
  <si>
    <t>PARA EMBUTIR 4"X2"(PLACA, SUPORTE, MÓDULO)</t>
  </si>
  <si>
    <t xml:space="preserve">ELETRODUTO PVC FLEXIVEL CORRUGADO, COR AMARELA </t>
  </si>
  <si>
    <t>ALVENARIA DE VEDAÇÃO DE BLOCOS CERAMICOS 6 FUROS ASSENT. DE CHATO</t>
  </si>
  <si>
    <t>LUMINÁRIA DE SOBREPOR EM CHAPA DE AÇO PARA 2 LAMPADAS FLUORES-</t>
  </si>
  <si>
    <t>CENTES (COMPLETA - LAMPADA E REATOR INCLUSO).</t>
  </si>
  <si>
    <t>PASSA SETE/RS,  27 DE ABRIL DE 2022.</t>
  </si>
  <si>
    <t>CRONOGRAMA FISICO - FINANCEIRO</t>
  </si>
  <si>
    <t>ITEM</t>
  </si>
  <si>
    <t>DESCRIÇÃO</t>
  </si>
  <si>
    <t>MÊS 01</t>
  </si>
  <si>
    <t>MÊS 02</t>
  </si>
  <si>
    <t>TOTAL</t>
  </si>
  <si>
    <t>TOTAL DA OBRA:</t>
  </si>
  <si>
    <t>SUPRAESTRUTURA</t>
  </si>
  <si>
    <t>COBERTURA</t>
  </si>
  <si>
    <t>REVESTIMENTO</t>
  </si>
  <si>
    <t>ESQUADRIAS</t>
  </si>
  <si>
    <t>PINTURA</t>
  </si>
  <si>
    <t>INSTALAÇÕES ELÉTRICAS</t>
  </si>
  <si>
    <t>TOTAL DE PARCELAS</t>
  </si>
  <si>
    <t>%TOTAL DE CADA PARCELA</t>
  </si>
  <si>
    <t>%ACUMULADA</t>
  </si>
  <si>
    <r>
      <t xml:space="preserve">   </t>
    </r>
    <r>
      <rPr>
        <sz val="9"/>
        <color theme="1"/>
        <rFont val="Calibri"/>
        <family val="2"/>
        <scheme val="minor"/>
      </rPr>
      <t xml:space="preserve">    _________________________________                                                                                                
              Marlusa de Souza 
               Eng. Civil -  CREA/RS 240811
               Prefeitura Municipal de Passa Sete</t>
    </r>
  </si>
  <si>
    <t>_________________________________                                                                                                
              Marlusa de Souza 
               Eng. Civil -  CREA/RS 240811
               Prefeitura Municipal de Passa Sete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</si>
  <si>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</si>
  <si>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</si>
  <si>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</si>
  <si>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</si>
  <si>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</si>
  <si>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</si>
  <si>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</si>
  <si>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</si>
  <si>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</si>
  <si>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</si>
  <si>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</si>
  <si>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</si>
  <si>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</si>
  <si>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</si>
  <si>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</si>
  <si>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</si>
  <si>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5.1</t>
  </si>
  <si>
    <t>5.2</t>
  </si>
  <si>
    <t>5.3</t>
  </si>
  <si>
    <t>APLICAÇÃO MANUAL DE MASSA ACRILICA EM SUPERFICIES INTERNAS (GESSO)</t>
  </si>
  <si>
    <t>1.12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</si>
  <si>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</si>
  <si>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</si>
  <si>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</si>
  <si>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</si>
  <si>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</si>
  <si>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</si>
  <si>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</si>
  <si>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</si>
  <si>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</si>
  <si>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OBRA: AMPLIAÇÃO POSTO UBS 1</t>
  </si>
  <si>
    <t>AMPLIAÇÃO POSTO UBS 1</t>
  </si>
  <si>
    <t>DESCRIÇÃO DO ITEM</t>
  </si>
  <si>
    <t xml:space="preserve">RALO SECO CONICO, PVC, 100 X 40 MM, COM GRELHA REDONDA BRANCA </t>
  </si>
  <si>
    <t>3.6</t>
  </si>
  <si>
    <t>BO, RASGO, QUEBRA, CHUMBAMENTO - TOMADAS COM MAIS DE 100VA-AR</t>
  </si>
  <si>
    <t>PONTO DE EQUIPAMENTO ELÉTRICO, C/ CAIXA ELÉTRICA, ELETRODUTO, CA-</t>
  </si>
  <si>
    <t>6.10</t>
  </si>
  <si>
    <r>
      <t>VALOR TOTAL DO ORÇAMENT</t>
    </r>
    <r>
      <rPr>
        <b/>
        <sz val="11"/>
        <rFont val="Calibri"/>
        <family val="2"/>
        <scheme val="minor"/>
      </rPr>
      <t xml:space="preserve">O: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</si>
</sst>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.5"/>
      <color theme="1"/>
      <name val="Calibri"/>
      <family val="2"/>
      <scheme val="minor"/>
    </font>
    <font>
      <sz val="8.9499999999999993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Fill="1"/>
    <xf numFmtId="2" fontId="1" fillId="0" borderId="1" xfId="0" applyNumberFormat="1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10" fontId="1" fillId="0" borderId="1" xfId="0" applyNumberFormat="1" applyFont="1" applyFill="1" applyBorder="1" applyAlignment="1"/>
    <xf numFmtId="0" fontId="1" fillId="0" borderId="12" xfId="0" applyFont="1" applyFill="1" applyBorder="1" applyAlignment="1">
      <alignment horizontal="center"/>
    </xf>
    <xf numFmtId="4" fontId="2" fillId="2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2" fontId="1" fillId="0" borderId="1" xfId="0" applyNumberFormat="1" applyFont="1" applyFill="1" applyBorder="1" applyAlignment="1"/>
    <xf numFmtId="43" fontId="5" fillId="2" borderId="1" xfId="1" applyFont="1" applyFill="1" applyBorder="1" applyAlignment="1"/>
    <xf numFmtId="9" fontId="0" fillId="0" borderId="1" xfId="0" applyNumberFormat="1" applyBorder="1" applyAlignment="1">
      <alignment horizontal="center"/>
    </xf>
    <xf numFmtId="9" fontId="2" fillId="0" borderId="12" xfId="0" applyNumberFormat="1" applyFont="1" applyBorder="1" applyAlignment="1">
      <alignment horizontal="center"/>
    </xf>
    <xf numFmtId="4" fontId="0" fillId="2" borderId="12" xfId="0" applyNumberFormat="1" applyFill="1" applyBorder="1"/>
    <xf numFmtId="9" fontId="0" fillId="0" borderId="14" xfId="2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9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9" fontId="2" fillId="0" borderId="14" xfId="2" applyFont="1" applyBorder="1" applyAlignment="1">
      <alignment horizontal="center"/>
    </xf>
    <xf numFmtId="4" fontId="0" fillId="2" borderId="2" xfId="0" applyNumberFormat="1" applyFill="1" applyBorder="1"/>
    <xf numFmtId="9" fontId="2" fillId="0" borderId="7" xfId="0" applyNumberFormat="1" applyFont="1" applyBorder="1" applyAlignment="1">
      <alignment horizontal="center"/>
    </xf>
    <xf numFmtId="9" fontId="2" fillId="0" borderId="14" xfId="0" applyNumberFormat="1" applyFont="1" applyBorder="1" applyAlignment="1">
      <alignment horizontal="center"/>
    </xf>
    <xf numFmtId="4" fontId="0" fillId="2" borderId="14" xfId="0" applyNumberFormat="1" applyFill="1" applyBorder="1" applyAlignment="1">
      <alignment horizontal="center"/>
    </xf>
    <xf numFmtId="43" fontId="0" fillId="2" borderId="14" xfId="0" applyNumberFormat="1" applyFill="1" applyBorder="1" applyAlignment="1">
      <alignment horizontal="center"/>
    </xf>
    <xf numFmtId="4" fontId="2" fillId="2" borderId="14" xfId="0" applyNumberFormat="1" applyFont="1" applyFill="1" applyBorder="1" applyAlignment="1">
      <alignment horizontal="center"/>
    </xf>
    <xf numFmtId="43" fontId="2" fillId="2" borderId="1" xfId="0" applyNumberFormat="1" applyFont="1" applyFill="1" applyBorder="1" applyAlignment="1"/>
    <xf numFmtId="43" fontId="2" fillId="2" borderId="14" xfId="1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43" fontId="2" fillId="2" borderId="1" xfId="0" applyNumberFormat="1" applyFont="1" applyFill="1" applyBorder="1" applyAlignment="1">
      <alignment horizontal="center"/>
    </xf>
    <xf numFmtId="4" fontId="2" fillId="2" borderId="9" xfId="0" applyNumberFormat="1" applyFont="1" applyFill="1" applyBorder="1" applyAlignment="1"/>
    <xf numFmtId="2" fontId="0" fillId="2" borderId="1" xfId="0" applyNumberForma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43" fontId="1" fillId="0" borderId="1" xfId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Fill="1" applyBorder="1" applyAlignment="1"/>
    <xf numFmtId="0" fontId="1" fillId="0" borderId="0" xfId="0" applyFont="1" applyFill="1" applyBorder="1" applyAlignment="1"/>
    <xf numFmtId="0" fontId="1" fillId="0" borderId="11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11" xfId="0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/>
    <xf numFmtId="0" fontId="3" fillId="2" borderId="15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0" fontId="1" fillId="0" borderId="1" xfId="2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4" fontId="1" fillId="0" borderId="15" xfId="0" applyNumberFormat="1" applyFont="1" applyFill="1" applyBorder="1" applyAlignment="1">
      <alignment horizontal="center"/>
    </xf>
    <xf numFmtId="10" fontId="1" fillId="0" borderId="15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10" fontId="1" fillId="0" borderId="8" xfId="0" applyNumberFormat="1" applyFont="1" applyBorder="1" applyAlignment="1">
      <alignment horizontal="center"/>
    </xf>
    <xf numFmtId="10" fontId="1" fillId="0" borderId="9" xfId="0" applyNumberFormat="1" applyFont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15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10" fontId="1" fillId="0" borderId="8" xfId="0" applyNumberFormat="1" applyFont="1" applyFill="1" applyBorder="1" applyAlignment="1">
      <alignment horizontal="center"/>
    </xf>
    <xf numFmtId="10" fontId="1" fillId="0" borderId="15" xfId="0" applyNumberFormat="1" applyFont="1" applyFill="1" applyBorder="1" applyAlignment="1">
      <alignment horizontal="center"/>
    </xf>
    <xf numFmtId="10" fontId="1" fillId="0" borderId="9" xfId="0" applyNumberFormat="1" applyFont="1" applyFill="1" applyBorder="1" applyAlignment="1">
      <alignment horizontal="center"/>
    </xf>
    <xf numFmtId="10" fontId="1" fillId="0" borderId="1" xfId="2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10" xfId="0" applyFont="1" applyFill="1" applyBorder="1" applyAlignment="1"/>
    <xf numFmtId="0" fontId="1" fillId="0" borderId="0" xfId="0" applyFont="1" applyFill="1" applyBorder="1" applyAlignment="1"/>
    <xf numFmtId="0" fontId="1" fillId="0" borderId="11" xfId="0" applyFont="1" applyFill="1" applyBorder="1" applyAlignment="1"/>
    <xf numFmtId="0" fontId="1" fillId="0" borderId="15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3" fontId="1" fillId="0" borderId="5" xfId="1" applyFont="1" applyBorder="1" applyAlignment="1"/>
    <xf numFmtId="43" fontId="1" fillId="0" borderId="6" xfId="1" applyFont="1" applyBorder="1" applyAlignment="1"/>
    <xf numFmtId="43" fontId="1" fillId="0" borderId="7" xfId="1" applyFont="1" applyBorder="1" applyAlignment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" fontId="1" fillId="0" borderId="8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" fontId="1" fillId="0" borderId="9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6" xfId="0" applyFont="1" applyBorder="1" applyAlignment="1"/>
    <xf numFmtId="0" fontId="1" fillId="0" borderId="1" xfId="0" applyFont="1" applyBorder="1" applyAlignment="1">
      <alignment horizontal="center"/>
    </xf>
    <xf numFmtId="43" fontId="1" fillId="0" borderId="8" xfId="1" applyFont="1" applyFill="1" applyBorder="1" applyAlignment="1">
      <alignment horizontal="center"/>
    </xf>
    <xf numFmtId="43" fontId="1" fillId="0" borderId="9" xfId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2" fillId="2" borderId="12" xfId="0" applyFont="1" applyFill="1" applyBorder="1" applyAlignment="1"/>
    <xf numFmtId="0" fontId="2" fillId="2" borderId="13" xfId="0" applyFont="1" applyFill="1" applyBorder="1" applyAlignment="1"/>
    <xf numFmtId="0" fontId="2" fillId="2" borderId="14" xfId="0" applyFont="1" applyFill="1" applyBorder="1" applyAlignment="1"/>
    <xf numFmtId="4" fontId="1" fillId="0" borderId="1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1" fillId="0" borderId="10" xfId="0" applyFont="1" applyBorder="1" applyAlignment="1"/>
    <xf numFmtId="0" fontId="1" fillId="0" borderId="0" xfId="0" applyFont="1" applyBorder="1" applyAlignment="1"/>
    <xf numFmtId="0" fontId="1" fillId="0" borderId="11" xfId="0" applyFont="1" applyBorder="1" applyAlignment="1"/>
    <xf numFmtId="0" fontId="1" fillId="0" borderId="8" xfId="0" applyFont="1" applyFill="1" applyBorder="1" applyAlignment="1"/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5" fillId="2" borderId="12" xfId="0" applyFont="1" applyFill="1" applyBorder="1" applyAlignment="1"/>
    <xf numFmtId="0" fontId="5" fillId="2" borderId="13" xfId="0" applyFont="1" applyFill="1" applyBorder="1" applyAlignment="1"/>
    <xf numFmtId="0" fontId="1" fillId="0" borderId="1" xfId="0" applyFont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11" xfId="0" quotePrefix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/>
    <xf numFmtId="0" fontId="1" fillId="0" borderId="13" xfId="0" applyFont="1" applyBorder="1" applyAlignment="1"/>
    <xf numFmtId="0" fontId="1" fillId="0" borderId="14" xfId="0" applyFont="1" applyBorder="1" applyAlignment="1"/>
    <xf numFmtId="0" fontId="1" fillId="0" borderId="13" xfId="0" applyFont="1" applyFill="1" applyBorder="1" applyAlignment="1"/>
    <xf numFmtId="0" fontId="3" fillId="2" borderId="15" xfId="0" applyFont="1" applyFill="1" applyBorder="1" applyAlignment="1">
      <alignment horizontal="center"/>
    </xf>
    <xf numFmtId="10" fontId="1" fillId="0" borderId="1" xfId="0" applyNumberFormat="1" applyFont="1" applyFill="1" applyBorder="1" applyAlignment="1">
      <alignment horizontal="center"/>
    </xf>
    <xf numFmtId="0" fontId="8" fillId="0" borderId="2" xfId="0" applyFont="1" applyFill="1" applyBorder="1" applyAlignment="1"/>
    <xf numFmtId="0" fontId="1" fillId="0" borderId="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10" fontId="1" fillId="0" borderId="8" xfId="2" applyNumberFormat="1" applyFont="1" applyFill="1" applyBorder="1" applyAlignment="1">
      <alignment horizontal="center"/>
    </xf>
    <xf numFmtId="10" fontId="1" fillId="0" borderId="9" xfId="2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4" fontId="5" fillId="2" borderId="12" xfId="3" applyFont="1" applyFill="1" applyBorder="1" applyAlignment="1">
      <alignment horizontal="center"/>
    </xf>
    <xf numFmtId="44" fontId="5" fillId="2" borderId="13" xfId="3" applyFont="1" applyFill="1" applyBorder="1" applyAlignment="1">
      <alignment horizontal="center"/>
    </xf>
    <xf numFmtId="44" fontId="5" fillId="2" borderId="14" xfId="3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4">
    <cellStyle name="Moeda" xfId="3" builtinId="4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2</xdr:col>
      <xdr:colOff>257175</xdr:colOff>
      <xdr:row>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ED555D3-1D6D-437B-BF31-8EC66C051A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1247775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28575</xdr:rowOff>
    </xdr:from>
    <xdr:to>
      <xdr:col>2</xdr:col>
      <xdr:colOff>542925</xdr:colOff>
      <xdr:row>6</xdr:row>
      <xdr:rowOff>177165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9E13827-F19D-4E95-A3C5-C6439A8B18E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219075"/>
          <a:ext cx="1085850" cy="11010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0"/>
  <sheetViews>
    <sheetView topLeftCell="A25" workbookViewId="0">
      <selection activeCell="A82" sqref="A1:N85"/>
    </sheetView>
  </sheetViews>
  <sheetFormatPr defaultRowHeight="15" x14ac:dyDescent="0.25"/>
  <cols>
    <col min="1" max="1" width="7.7109375" customWidth="1"/>
    <col min="2" max="2" width="10" customWidth="1"/>
    <col min="3" max="3" width="8.28515625" style="1" customWidth="1"/>
    <col min="4" max="7" width="9.140625" style="2"/>
    <col min="8" max="8" width="20.5703125" style="2" customWidth="1"/>
    <col min="9" max="9" width="8" customWidth="1"/>
    <col min="10" max="10" width="7.85546875" customWidth="1"/>
    <col min="11" max="11" width="9.140625" customWidth="1"/>
    <col min="12" max="12" width="9.5703125" customWidth="1"/>
    <col min="13" max="13" width="9.140625" customWidth="1"/>
    <col min="14" max="14" width="10.42578125" customWidth="1"/>
  </cols>
  <sheetData>
    <row r="1" spans="1:14" ht="15.75" x14ac:dyDescent="0.25">
      <c r="A1" s="141" t="s">
        <v>7</v>
      </c>
      <c r="B1" s="141"/>
      <c r="C1" s="141"/>
      <c r="D1" s="142" t="s">
        <v>142</v>
      </c>
      <c r="E1" s="142"/>
      <c r="F1" s="142"/>
      <c r="G1" s="142"/>
      <c r="H1" s="142"/>
      <c r="I1" s="142"/>
      <c r="J1" s="142"/>
      <c r="K1" s="142"/>
      <c r="L1" s="142"/>
      <c r="M1" s="142"/>
      <c r="N1" s="143"/>
    </row>
    <row r="2" spans="1:14" ht="15.75" x14ac:dyDescent="0.25">
      <c r="A2" s="141"/>
      <c r="B2" s="141"/>
      <c r="C2" s="141"/>
      <c r="D2" s="144" t="s">
        <v>10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</row>
    <row r="3" spans="1:14" x14ac:dyDescent="0.25">
      <c r="A3" s="141"/>
      <c r="B3" s="141"/>
      <c r="C3" s="141"/>
      <c r="D3" s="146" t="s">
        <v>9</v>
      </c>
      <c r="E3" s="146"/>
      <c r="F3" s="146"/>
      <c r="G3" s="146"/>
      <c r="H3" s="146"/>
      <c r="I3" s="146"/>
      <c r="J3" s="146"/>
      <c r="K3" s="146"/>
      <c r="L3" s="146"/>
      <c r="M3" s="146"/>
      <c r="N3" s="147"/>
    </row>
    <row r="4" spans="1:14" x14ac:dyDescent="0.25">
      <c r="A4" s="141"/>
      <c r="B4" s="141"/>
      <c r="C4" s="141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40"/>
    </row>
    <row r="5" spans="1:14" ht="15.75" customHeight="1" x14ac:dyDescent="0.25">
      <c r="A5" s="141"/>
      <c r="B5" s="141"/>
      <c r="C5" s="141"/>
      <c r="D5" s="148" t="s">
        <v>141</v>
      </c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4" x14ac:dyDescent="0.25">
      <c r="A6" s="141"/>
      <c r="B6" s="141"/>
      <c r="C6" s="141"/>
      <c r="D6" s="150" t="s">
        <v>33</v>
      </c>
      <c r="E6" s="150"/>
      <c r="F6" s="150"/>
      <c r="G6" s="150"/>
      <c r="H6" s="150"/>
      <c r="I6" s="150"/>
      <c r="J6" s="150"/>
      <c r="K6" s="150"/>
      <c r="L6" s="150"/>
      <c r="M6" s="150"/>
      <c r="N6" s="151"/>
    </row>
    <row r="7" spans="1:14" ht="15" customHeight="1" x14ac:dyDescent="0.25">
      <c r="A7" s="136" t="s">
        <v>78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8"/>
    </row>
    <row r="8" spans="1:14" ht="15" customHeight="1" x14ac:dyDescent="0.25">
      <c r="A8" s="124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6"/>
    </row>
    <row r="9" spans="1:14" x14ac:dyDescent="0.25">
      <c r="A9" s="121" t="s">
        <v>143</v>
      </c>
      <c r="B9" s="122"/>
      <c r="C9" s="122"/>
      <c r="D9" s="122"/>
      <c r="E9" s="122"/>
      <c r="F9" s="122"/>
      <c r="G9" s="122"/>
      <c r="H9" s="123"/>
      <c r="I9" s="119" t="s">
        <v>0</v>
      </c>
      <c r="J9" s="119" t="s">
        <v>1</v>
      </c>
      <c r="K9" s="119" t="s">
        <v>2</v>
      </c>
      <c r="L9" s="52" t="s">
        <v>3</v>
      </c>
      <c r="M9" s="159" t="s">
        <v>4</v>
      </c>
      <c r="N9" s="52" t="s">
        <v>3</v>
      </c>
    </row>
    <row r="10" spans="1:14" x14ac:dyDescent="0.25">
      <c r="A10" s="124"/>
      <c r="B10" s="125"/>
      <c r="C10" s="125"/>
      <c r="D10" s="125"/>
      <c r="E10" s="125"/>
      <c r="F10" s="125"/>
      <c r="G10" s="125"/>
      <c r="H10" s="126"/>
      <c r="I10" s="120"/>
      <c r="J10" s="120"/>
      <c r="K10" s="120"/>
      <c r="L10" s="53" t="s">
        <v>5</v>
      </c>
      <c r="M10" s="119"/>
      <c r="N10" s="53" t="s">
        <v>8</v>
      </c>
    </row>
    <row r="11" spans="1:14" ht="15.75" x14ac:dyDescent="0.25">
      <c r="A11" s="133" t="s">
        <v>42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9">
        <f>SUM(N12:N29)</f>
        <v>16826.241829999999</v>
      </c>
    </row>
    <row r="12" spans="1:14" x14ac:dyDescent="0.25">
      <c r="A12" s="41" t="s">
        <v>13</v>
      </c>
      <c r="B12" s="41">
        <v>97637</v>
      </c>
      <c r="C12" s="41" t="s">
        <v>65</v>
      </c>
      <c r="D12" s="158" t="s">
        <v>79</v>
      </c>
      <c r="E12" s="158"/>
      <c r="F12" s="158"/>
      <c r="G12" s="158"/>
      <c r="H12" s="158"/>
      <c r="I12" s="41">
        <v>15.69</v>
      </c>
      <c r="J12" s="41" t="s">
        <v>6</v>
      </c>
      <c r="K12" s="41">
        <v>2.39</v>
      </c>
      <c r="L12" s="4">
        <f>I12*K12</f>
        <v>37.499099999999999</v>
      </c>
      <c r="M12" s="54">
        <v>0.22</v>
      </c>
      <c r="N12" s="39">
        <f>L12*1.22</f>
        <v>45.748901999999994</v>
      </c>
    </row>
    <row r="13" spans="1:14" s="3" customFormat="1" x14ac:dyDescent="0.25">
      <c r="A13" s="41" t="s">
        <v>13</v>
      </c>
      <c r="B13" s="56">
        <v>91816</v>
      </c>
      <c r="C13" s="41" t="s">
        <v>14</v>
      </c>
      <c r="D13" s="168" t="s">
        <v>89</v>
      </c>
      <c r="E13" s="71"/>
      <c r="F13" s="71"/>
      <c r="G13" s="71"/>
      <c r="H13" s="71"/>
      <c r="I13" s="5">
        <v>74.34</v>
      </c>
      <c r="J13" s="41" t="s">
        <v>6</v>
      </c>
      <c r="K13" s="39">
        <v>102.36</v>
      </c>
      <c r="L13" s="39">
        <f>I13*K13</f>
        <v>7609.4423999999999</v>
      </c>
      <c r="M13" s="54">
        <v>0.22</v>
      </c>
      <c r="N13" s="39">
        <f>L13*1.22</f>
        <v>9283.5197279999993</v>
      </c>
    </row>
    <row r="14" spans="1:14" s="3" customFormat="1" x14ac:dyDescent="0.25">
      <c r="A14" s="84" t="s">
        <v>13</v>
      </c>
      <c r="B14" s="117">
        <v>96536</v>
      </c>
      <c r="C14" s="84" t="s">
        <v>20</v>
      </c>
      <c r="D14" s="51" t="s">
        <v>15</v>
      </c>
      <c r="E14" s="46"/>
      <c r="F14" s="46"/>
      <c r="G14" s="46"/>
      <c r="H14" s="47"/>
      <c r="I14" s="84">
        <v>13.2</v>
      </c>
      <c r="J14" s="84" t="s">
        <v>6</v>
      </c>
      <c r="K14" s="83">
        <v>58.96</v>
      </c>
      <c r="L14" s="83">
        <f>I14*K14</f>
        <v>778.27199999999993</v>
      </c>
      <c r="M14" s="160">
        <v>0.22</v>
      </c>
      <c r="N14" s="83">
        <f>L14*1.22</f>
        <v>949.49183999999991</v>
      </c>
    </row>
    <row r="15" spans="1:14" s="3" customFormat="1" x14ac:dyDescent="0.25">
      <c r="A15" s="84"/>
      <c r="B15" s="117"/>
      <c r="C15" s="84"/>
      <c r="D15" s="73" t="s">
        <v>59</v>
      </c>
      <c r="E15" s="74"/>
      <c r="F15" s="74"/>
      <c r="G15" s="74"/>
      <c r="H15" s="75"/>
      <c r="I15" s="84"/>
      <c r="J15" s="84"/>
      <c r="K15" s="83"/>
      <c r="L15" s="83"/>
      <c r="M15" s="160"/>
      <c r="N15" s="83"/>
    </row>
    <row r="16" spans="1:14" s="3" customFormat="1" x14ac:dyDescent="0.25">
      <c r="A16" s="41" t="s">
        <v>13</v>
      </c>
      <c r="B16" s="56">
        <v>92793</v>
      </c>
      <c r="C16" s="41" t="s">
        <v>21</v>
      </c>
      <c r="D16" s="158" t="s">
        <v>24</v>
      </c>
      <c r="E16" s="158"/>
      <c r="F16" s="158"/>
      <c r="G16" s="158"/>
      <c r="H16" s="158"/>
      <c r="I16" s="41">
        <v>28.55</v>
      </c>
      <c r="J16" s="41" t="s">
        <v>12</v>
      </c>
      <c r="K16" s="39">
        <v>10.89</v>
      </c>
      <c r="L16" s="39">
        <f>I16*K16</f>
        <v>310.90950000000004</v>
      </c>
      <c r="M16" s="40">
        <v>0.22</v>
      </c>
      <c r="N16" s="39">
        <f>L16*1.22</f>
        <v>379.30959000000001</v>
      </c>
    </row>
    <row r="17" spans="1:14" s="3" customFormat="1" x14ac:dyDescent="0.25">
      <c r="A17" s="41" t="s">
        <v>13</v>
      </c>
      <c r="B17" s="56">
        <v>92791</v>
      </c>
      <c r="C17" s="41" t="s">
        <v>22</v>
      </c>
      <c r="D17" s="158" t="s">
        <v>23</v>
      </c>
      <c r="E17" s="158"/>
      <c r="F17" s="158"/>
      <c r="G17" s="158"/>
      <c r="H17" s="158"/>
      <c r="I17" s="41">
        <v>16.63</v>
      </c>
      <c r="J17" s="41" t="s">
        <v>12</v>
      </c>
      <c r="K17" s="39">
        <v>10.82</v>
      </c>
      <c r="L17" s="39">
        <f>I17*K17</f>
        <v>179.9366</v>
      </c>
      <c r="M17" s="40">
        <v>0.22</v>
      </c>
      <c r="N17" s="39">
        <f>L17*1.22</f>
        <v>219.52265199999999</v>
      </c>
    </row>
    <row r="18" spans="1:14" s="3" customFormat="1" x14ac:dyDescent="0.25">
      <c r="A18" s="41" t="s">
        <v>13</v>
      </c>
      <c r="B18" s="56">
        <v>102476</v>
      </c>
      <c r="C18" s="41" t="s">
        <v>30</v>
      </c>
      <c r="D18" s="130" t="s">
        <v>60</v>
      </c>
      <c r="E18" s="130"/>
      <c r="F18" s="130"/>
      <c r="G18" s="130"/>
      <c r="H18" s="130"/>
      <c r="I18" s="41">
        <v>0.77</v>
      </c>
      <c r="J18" s="41" t="s">
        <v>11</v>
      </c>
      <c r="K18" s="39">
        <v>531.72</v>
      </c>
      <c r="L18" s="39">
        <f>I18*K18</f>
        <v>409.42440000000005</v>
      </c>
      <c r="M18" s="40">
        <v>0.22</v>
      </c>
      <c r="N18" s="39">
        <f>L18*1.22</f>
        <v>499.49776800000006</v>
      </c>
    </row>
    <row r="19" spans="1:14" s="3" customFormat="1" x14ac:dyDescent="0.25">
      <c r="A19" s="71" t="s">
        <v>13</v>
      </c>
      <c r="B19" s="97">
        <v>93192</v>
      </c>
      <c r="C19" s="71" t="s">
        <v>31</v>
      </c>
      <c r="D19" s="51" t="s">
        <v>74</v>
      </c>
      <c r="E19" s="46"/>
      <c r="F19" s="46"/>
      <c r="G19" s="46"/>
      <c r="H19" s="47"/>
      <c r="I19" s="71">
        <v>1.2</v>
      </c>
      <c r="J19" s="71" t="s">
        <v>16</v>
      </c>
      <c r="K19" s="64">
        <v>47.33</v>
      </c>
      <c r="L19" s="64">
        <f>I19*K19</f>
        <v>56.795999999999999</v>
      </c>
      <c r="M19" s="67">
        <v>0.22</v>
      </c>
      <c r="N19" s="64">
        <f>L19*1.22</f>
        <v>69.291119999999992</v>
      </c>
    </row>
    <row r="20" spans="1:14" s="3" customFormat="1" x14ac:dyDescent="0.25">
      <c r="A20" s="82"/>
      <c r="B20" s="98"/>
      <c r="C20" s="82"/>
      <c r="D20" s="43" t="s">
        <v>75</v>
      </c>
      <c r="E20" s="44"/>
      <c r="F20" s="44"/>
      <c r="G20" s="44"/>
      <c r="H20" s="45"/>
      <c r="I20" s="82"/>
      <c r="J20" s="82"/>
      <c r="K20" s="65"/>
      <c r="L20" s="65"/>
      <c r="M20" s="68"/>
      <c r="N20" s="65"/>
    </row>
    <row r="21" spans="1:14" s="3" customFormat="1" x14ac:dyDescent="0.25">
      <c r="A21" s="72"/>
      <c r="B21" s="99"/>
      <c r="C21" s="72"/>
      <c r="D21" s="79" t="s">
        <v>76</v>
      </c>
      <c r="E21" s="80"/>
      <c r="F21" s="80"/>
      <c r="G21" s="80"/>
      <c r="H21" s="81"/>
      <c r="I21" s="72"/>
      <c r="J21" s="72"/>
      <c r="K21" s="66"/>
      <c r="L21" s="66"/>
      <c r="M21" s="69"/>
      <c r="N21" s="66"/>
    </row>
    <row r="22" spans="1:14" s="3" customFormat="1" x14ac:dyDescent="0.25">
      <c r="A22" s="71" t="s">
        <v>13</v>
      </c>
      <c r="B22" s="97">
        <v>93191</v>
      </c>
      <c r="C22" s="71" t="s">
        <v>32</v>
      </c>
      <c r="D22" s="76" t="s">
        <v>77</v>
      </c>
      <c r="E22" s="77"/>
      <c r="F22" s="77"/>
      <c r="G22" s="77"/>
      <c r="H22" s="78"/>
      <c r="I22" s="71">
        <v>5</v>
      </c>
      <c r="J22" s="71" t="s">
        <v>16</v>
      </c>
      <c r="K22" s="64">
        <v>45.64</v>
      </c>
      <c r="L22" s="64">
        <f>I22*K22</f>
        <v>228.2</v>
      </c>
      <c r="M22" s="67">
        <v>0.22</v>
      </c>
      <c r="N22" s="64">
        <f>L22*1.22</f>
        <v>278.404</v>
      </c>
    </row>
    <row r="23" spans="1:14" s="3" customFormat="1" x14ac:dyDescent="0.25">
      <c r="A23" s="82"/>
      <c r="B23" s="98"/>
      <c r="C23" s="82"/>
      <c r="D23" s="79" t="s">
        <v>75</v>
      </c>
      <c r="E23" s="80"/>
      <c r="F23" s="80"/>
      <c r="G23" s="80"/>
      <c r="H23" s="81"/>
      <c r="I23" s="82"/>
      <c r="J23" s="82"/>
      <c r="K23" s="65"/>
      <c r="L23" s="65"/>
      <c r="M23" s="68"/>
      <c r="N23" s="65"/>
    </row>
    <row r="24" spans="1:14" s="3" customFormat="1" x14ac:dyDescent="0.25">
      <c r="A24" s="72"/>
      <c r="B24" s="99"/>
      <c r="C24" s="72"/>
      <c r="D24" s="73" t="s">
        <v>76</v>
      </c>
      <c r="E24" s="74"/>
      <c r="F24" s="74"/>
      <c r="G24" s="74"/>
      <c r="H24" s="75"/>
      <c r="I24" s="72"/>
      <c r="J24" s="72"/>
      <c r="K24" s="66"/>
      <c r="L24" s="66"/>
      <c r="M24" s="69"/>
      <c r="N24" s="66"/>
    </row>
    <row r="25" spans="1:14" s="3" customFormat="1" x14ac:dyDescent="0.25">
      <c r="A25" s="41" t="s">
        <v>13</v>
      </c>
      <c r="B25" s="56">
        <v>93197</v>
      </c>
      <c r="C25" s="41" t="s">
        <v>66</v>
      </c>
      <c r="D25" s="73" t="s">
        <v>61</v>
      </c>
      <c r="E25" s="74"/>
      <c r="F25" s="74"/>
      <c r="G25" s="74"/>
      <c r="H25" s="75"/>
      <c r="I25" s="41">
        <v>5</v>
      </c>
      <c r="J25" s="41" t="s">
        <v>16</v>
      </c>
      <c r="K25" s="39">
        <v>72.739999999999995</v>
      </c>
      <c r="L25" s="39">
        <f>I25*K25</f>
        <v>363.7</v>
      </c>
      <c r="M25" s="40">
        <v>0.22</v>
      </c>
      <c r="N25" s="39">
        <f>L25*1.22</f>
        <v>443.714</v>
      </c>
    </row>
    <row r="26" spans="1:14" s="3" customFormat="1" x14ac:dyDescent="0.25">
      <c r="A26" s="41" t="s">
        <v>13</v>
      </c>
      <c r="B26" s="56">
        <v>93204</v>
      </c>
      <c r="C26" s="41" t="s">
        <v>80</v>
      </c>
      <c r="D26" s="76" t="s">
        <v>34</v>
      </c>
      <c r="E26" s="77"/>
      <c r="F26" s="77"/>
      <c r="G26" s="77"/>
      <c r="H26" s="78"/>
      <c r="I26" s="41">
        <v>17.260000000000002</v>
      </c>
      <c r="J26" s="41" t="s">
        <v>16</v>
      </c>
      <c r="K26" s="39">
        <v>49.85</v>
      </c>
      <c r="L26" s="39">
        <f>I26*K26</f>
        <v>860.41100000000006</v>
      </c>
      <c r="M26" s="40">
        <v>0.22</v>
      </c>
      <c r="N26" s="39">
        <f>L26*1.22</f>
        <v>1049.7014200000001</v>
      </c>
    </row>
    <row r="27" spans="1:14" s="3" customFormat="1" x14ac:dyDescent="0.25">
      <c r="A27" s="84" t="s">
        <v>13</v>
      </c>
      <c r="B27" s="117">
        <v>96361</v>
      </c>
      <c r="C27" s="84" t="s">
        <v>81</v>
      </c>
      <c r="D27" s="76" t="s">
        <v>63</v>
      </c>
      <c r="E27" s="77"/>
      <c r="F27" s="77"/>
      <c r="G27" s="77"/>
      <c r="H27" s="78"/>
      <c r="I27" s="84">
        <v>11.87</v>
      </c>
      <c r="J27" s="84" t="s">
        <v>6</v>
      </c>
      <c r="K27" s="83">
        <v>189.83</v>
      </c>
      <c r="L27" s="83">
        <f>I27*K27</f>
        <v>2253.2820999999999</v>
      </c>
      <c r="M27" s="70">
        <v>0.22</v>
      </c>
      <c r="N27" s="83">
        <f>L27*1.22</f>
        <v>2749.0041619999997</v>
      </c>
    </row>
    <row r="28" spans="1:14" s="3" customFormat="1" x14ac:dyDescent="0.25">
      <c r="A28" s="84"/>
      <c r="B28" s="117"/>
      <c r="C28" s="84"/>
      <c r="D28" s="110" t="s">
        <v>64</v>
      </c>
      <c r="E28" s="169"/>
      <c r="F28" s="169"/>
      <c r="G28" s="169"/>
      <c r="H28" s="101"/>
      <c r="I28" s="84"/>
      <c r="J28" s="84"/>
      <c r="K28" s="83"/>
      <c r="L28" s="83"/>
      <c r="M28" s="70"/>
      <c r="N28" s="83"/>
    </row>
    <row r="29" spans="1:14" s="3" customFormat="1" x14ac:dyDescent="0.25">
      <c r="A29" s="41" t="s">
        <v>13</v>
      </c>
      <c r="B29" s="56">
        <v>96129</v>
      </c>
      <c r="C29" s="41" t="s">
        <v>131</v>
      </c>
      <c r="D29" s="118" t="s">
        <v>130</v>
      </c>
      <c r="E29" s="84"/>
      <c r="F29" s="84"/>
      <c r="G29" s="84"/>
      <c r="H29" s="84"/>
      <c r="I29" s="41">
        <v>23.74</v>
      </c>
      <c r="J29" s="41" t="s">
        <v>6</v>
      </c>
      <c r="K29" s="39">
        <v>29.66</v>
      </c>
      <c r="L29" s="39">
        <f>I29*K29</f>
        <v>704.12839999999994</v>
      </c>
      <c r="M29" s="54">
        <v>0.22</v>
      </c>
      <c r="N29" s="39">
        <f>L29*1.22</f>
        <v>859.0366479999999</v>
      </c>
    </row>
    <row r="30" spans="1:14" s="3" customFormat="1" ht="15.75" x14ac:dyDescent="0.25">
      <c r="A30" s="113" t="s">
        <v>35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9">
        <f>SUM(N31:N40)</f>
        <v>17274.905492000002</v>
      </c>
    </row>
    <row r="31" spans="1:14" s="3" customFormat="1" x14ac:dyDescent="0.25">
      <c r="A31" s="71" t="s">
        <v>13</v>
      </c>
      <c r="B31" s="71">
        <v>92556</v>
      </c>
      <c r="C31" s="109" t="s">
        <v>111</v>
      </c>
      <c r="D31" s="76" t="s">
        <v>45</v>
      </c>
      <c r="E31" s="131"/>
      <c r="F31" s="131"/>
      <c r="G31" s="131"/>
      <c r="H31" s="132"/>
      <c r="I31" s="100">
        <v>8</v>
      </c>
      <c r="J31" s="71" t="s">
        <v>1</v>
      </c>
      <c r="K31" s="102">
        <v>897.6</v>
      </c>
      <c r="L31" s="64">
        <f>I31*K31</f>
        <v>7180.8</v>
      </c>
      <c r="M31" s="166">
        <v>0.22</v>
      </c>
      <c r="N31" s="64">
        <f>L31*1.22</f>
        <v>8760.5760000000009</v>
      </c>
    </row>
    <row r="32" spans="1:14" s="3" customFormat="1" ht="15.75" customHeight="1" x14ac:dyDescent="0.25">
      <c r="A32" s="72"/>
      <c r="B32" s="72"/>
      <c r="C32" s="110"/>
      <c r="D32" s="73" t="s">
        <v>62</v>
      </c>
      <c r="E32" s="74"/>
      <c r="F32" s="74"/>
      <c r="G32" s="74"/>
      <c r="H32" s="75"/>
      <c r="I32" s="101"/>
      <c r="J32" s="72"/>
      <c r="K32" s="103"/>
      <c r="L32" s="66"/>
      <c r="M32" s="167"/>
      <c r="N32" s="66"/>
    </row>
    <row r="33" spans="1:14" s="3" customFormat="1" ht="15.75" customHeight="1" x14ac:dyDescent="0.25">
      <c r="A33" s="41" t="s">
        <v>13</v>
      </c>
      <c r="B33" s="41">
        <v>96486</v>
      </c>
      <c r="C33" s="7" t="s">
        <v>112</v>
      </c>
      <c r="D33" s="104" t="s">
        <v>48</v>
      </c>
      <c r="E33" s="104"/>
      <c r="F33" s="104"/>
      <c r="G33" s="104"/>
      <c r="H33" s="104"/>
      <c r="I33" s="41">
        <v>26.46</v>
      </c>
      <c r="J33" s="41" t="s">
        <v>6</v>
      </c>
      <c r="K33" s="4">
        <v>102.15</v>
      </c>
      <c r="L33" s="39">
        <f>I33*K33</f>
        <v>2702.8890000000001</v>
      </c>
      <c r="M33" s="54">
        <v>0.22</v>
      </c>
      <c r="N33" s="39">
        <f>L33*1.22</f>
        <v>3297.5245800000002</v>
      </c>
    </row>
    <row r="34" spans="1:14" s="3" customFormat="1" ht="15.75" customHeight="1" x14ac:dyDescent="0.25">
      <c r="A34" s="38" t="s">
        <v>13</v>
      </c>
      <c r="B34" s="38">
        <v>96121</v>
      </c>
      <c r="C34" s="37" t="s">
        <v>113</v>
      </c>
      <c r="D34" s="104" t="s">
        <v>49</v>
      </c>
      <c r="E34" s="104"/>
      <c r="F34" s="104"/>
      <c r="G34" s="104"/>
      <c r="H34" s="104"/>
      <c r="I34" s="41">
        <v>30.98</v>
      </c>
      <c r="J34" s="41" t="s">
        <v>16</v>
      </c>
      <c r="K34" s="4">
        <v>13.4</v>
      </c>
      <c r="L34" s="39">
        <f>I34*K34</f>
        <v>415.13200000000001</v>
      </c>
      <c r="M34" s="40">
        <v>0.22</v>
      </c>
      <c r="N34" s="39">
        <f>L34*1.22</f>
        <v>506.46103999999997</v>
      </c>
    </row>
    <row r="35" spans="1:14" s="3" customFormat="1" ht="15.75" customHeight="1" x14ac:dyDescent="0.25">
      <c r="A35" s="71" t="s">
        <v>13</v>
      </c>
      <c r="B35" s="71">
        <v>94207</v>
      </c>
      <c r="C35" s="71" t="s">
        <v>114</v>
      </c>
      <c r="D35" s="80" t="s">
        <v>46</v>
      </c>
      <c r="E35" s="80"/>
      <c r="F35" s="80"/>
      <c r="G35" s="80"/>
      <c r="H35" s="81"/>
      <c r="I35" s="107">
        <v>26.46</v>
      </c>
      <c r="J35" s="71" t="s">
        <v>6</v>
      </c>
      <c r="K35" s="71">
        <v>44.67</v>
      </c>
      <c r="L35" s="64">
        <f>I35*K35</f>
        <v>1181.9682</v>
      </c>
      <c r="M35" s="67">
        <v>0.22</v>
      </c>
      <c r="N35" s="64">
        <f>L35*1.22</f>
        <v>1442.0012039999999</v>
      </c>
    </row>
    <row r="36" spans="1:14" s="3" customFormat="1" ht="15.75" customHeight="1" x14ac:dyDescent="0.25">
      <c r="A36" s="72"/>
      <c r="B36" s="72"/>
      <c r="C36" s="72"/>
      <c r="D36" s="73" t="s">
        <v>47</v>
      </c>
      <c r="E36" s="74"/>
      <c r="F36" s="74"/>
      <c r="G36" s="74"/>
      <c r="H36" s="75"/>
      <c r="I36" s="108"/>
      <c r="J36" s="72"/>
      <c r="K36" s="72"/>
      <c r="L36" s="66"/>
      <c r="M36" s="69"/>
      <c r="N36" s="66"/>
    </row>
    <row r="37" spans="1:14" s="3" customFormat="1" ht="15.75" customHeight="1" x14ac:dyDescent="0.25">
      <c r="A37" s="41" t="s">
        <v>13</v>
      </c>
      <c r="B37" s="41">
        <v>94228</v>
      </c>
      <c r="C37" s="41" t="s">
        <v>115</v>
      </c>
      <c r="D37" s="158" t="s">
        <v>37</v>
      </c>
      <c r="E37" s="158"/>
      <c r="F37" s="158"/>
      <c r="G37" s="158"/>
      <c r="H37" s="158"/>
      <c r="I37" s="41">
        <v>10.85</v>
      </c>
      <c r="J37" s="41" t="s">
        <v>16</v>
      </c>
      <c r="K37" s="41">
        <v>111.36</v>
      </c>
      <c r="L37" s="39">
        <f>I37*K37</f>
        <v>1208.2559999999999</v>
      </c>
      <c r="M37" s="40">
        <v>0.22</v>
      </c>
      <c r="N37" s="39">
        <f>L37*1.22</f>
        <v>1474.0723199999998</v>
      </c>
    </row>
    <row r="38" spans="1:14" s="3" customFormat="1" ht="15.75" customHeight="1" x14ac:dyDescent="0.25">
      <c r="A38" s="41" t="s">
        <v>13</v>
      </c>
      <c r="B38" s="41">
        <v>94231</v>
      </c>
      <c r="C38" s="41" t="s">
        <v>116</v>
      </c>
      <c r="D38" s="130" t="s">
        <v>38</v>
      </c>
      <c r="E38" s="130"/>
      <c r="F38" s="130"/>
      <c r="G38" s="130"/>
      <c r="H38" s="130"/>
      <c r="I38" s="41">
        <v>16.059999999999999</v>
      </c>
      <c r="J38" s="41" t="s">
        <v>16</v>
      </c>
      <c r="K38" s="41">
        <v>63.89</v>
      </c>
      <c r="L38" s="39">
        <f>I38*K38</f>
        <v>1026.0734</v>
      </c>
      <c r="M38" s="40">
        <v>0.22</v>
      </c>
      <c r="N38" s="39">
        <f>L38*1.22</f>
        <v>1251.8095479999999</v>
      </c>
    </row>
    <row r="39" spans="1:14" s="3" customFormat="1" ht="15.75" customHeight="1" x14ac:dyDescent="0.25">
      <c r="A39" s="71" t="s">
        <v>13</v>
      </c>
      <c r="B39" s="71">
        <v>89578</v>
      </c>
      <c r="C39" s="71" t="s">
        <v>117</v>
      </c>
      <c r="D39" s="51" t="s">
        <v>69</v>
      </c>
      <c r="E39" s="46"/>
      <c r="F39" s="46"/>
      <c r="G39" s="46"/>
      <c r="H39" s="47"/>
      <c r="I39" s="100">
        <v>8</v>
      </c>
      <c r="J39" s="71" t="s">
        <v>16</v>
      </c>
      <c r="K39" s="71">
        <v>55.58</v>
      </c>
      <c r="L39" s="64">
        <f>I39*K39</f>
        <v>444.64</v>
      </c>
      <c r="M39" s="67">
        <v>0.22</v>
      </c>
      <c r="N39" s="64">
        <f>L39*1.22</f>
        <v>542.46079999999995</v>
      </c>
    </row>
    <row r="40" spans="1:14" s="3" customFormat="1" ht="15.75" customHeight="1" x14ac:dyDescent="0.25">
      <c r="A40" s="72"/>
      <c r="B40" s="72"/>
      <c r="C40" s="72"/>
      <c r="D40" s="73" t="s">
        <v>70</v>
      </c>
      <c r="E40" s="74"/>
      <c r="F40" s="74"/>
      <c r="G40" s="74"/>
      <c r="H40" s="75"/>
      <c r="I40" s="101"/>
      <c r="J40" s="72"/>
      <c r="K40" s="72"/>
      <c r="L40" s="66"/>
      <c r="M40" s="69"/>
      <c r="N40" s="66"/>
    </row>
    <row r="41" spans="1:14" s="3" customFormat="1" ht="15.75" customHeight="1" x14ac:dyDescent="0.25">
      <c r="A41" s="113" t="s">
        <v>36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9">
        <f>SUM(N42:N50)</f>
        <v>11703.874067999999</v>
      </c>
    </row>
    <row r="42" spans="1:14" s="3" customFormat="1" ht="15.75" customHeight="1" x14ac:dyDescent="0.25">
      <c r="A42" s="41" t="s">
        <v>13</v>
      </c>
      <c r="B42" s="41">
        <v>87879</v>
      </c>
      <c r="C42" s="41" t="s">
        <v>118</v>
      </c>
      <c r="D42" s="104" t="s">
        <v>25</v>
      </c>
      <c r="E42" s="104"/>
      <c r="F42" s="104"/>
      <c r="G42" s="104"/>
      <c r="H42" s="104"/>
      <c r="I42" s="41">
        <v>148.68</v>
      </c>
      <c r="J42" s="41" t="s">
        <v>6</v>
      </c>
      <c r="K42" s="41">
        <v>3.77</v>
      </c>
      <c r="L42" s="39">
        <f>I42*K42</f>
        <v>560.52359999999999</v>
      </c>
      <c r="M42" s="54">
        <v>0.22</v>
      </c>
      <c r="N42" s="39">
        <f>L42*1.22</f>
        <v>683.83879200000001</v>
      </c>
    </row>
    <row r="43" spans="1:14" s="3" customFormat="1" ht="15.75" customHeight="1" x14ac:dyDescent="0.25">
      <c r="A43" s="84" t="s">
        <v>13</v>
      </c>
      <c r="B43" s="84">
        <v>87530</v>
      </c>
      <c r="C43" s="84" t="s">
        <v>119</v>
      </c>
      <c r="D43" s="76" t="s">
        <v>26</v>
      </c>
      <c r="E43" s="77"/>
      <c r="F43" s="77"/>
      <c r="G43" s="77"/>
      <c r="H43" s="78"/>
      <c r="I43" s="84">
        <v>148.68</v>
      </c>
      <c r="J43" s="84" t="s">
        <v>6</v>
      </c>
      <c r="K43" s="84">
        <v>35.21</v>
      </c>
      <c r="L43" s="83">
        <f>I43*K43</f>
        <v>5235.0228000000006</v>
      </c>
      <c r="M43" s="160">
        <v>0.22</v>
      </c>
      <c r="N43" s="83">
        <f>L43*1.22</f>
        <v>6386.7278160000005</v>
      </c>
    </row>
    <row r="44" spans="1:14" s="3" customFormat="1" ht="15.75" customHeight="1" x14ac:dyDescent="0.25">
      <c r="A44" s="84"/>
      <c r="B44" s="84"/>
      <c r="C44" s="84"/>
      <c r="D44" s="73" t="s">
        <v>27</v>
      </c>
      <c r="E44" s="74"/>
      <c r="F44" s="74"/>
      <c r="G44" s="74"/>
      <c r="H44" s="75"/>
      <c r="I44" s="84"/>
      <c r="J44" s="84"/>
      <c r="K44" s="84"/>
      <c r="L44" s="83"/>
      <c r="M44" s="160"/>
      <c r="N44" s="83"/>
    </row>
    <row r="45" spans="1:14" s="3" customFormat="1" ht="15.75" customHeight="1" x14ac:dyDescent="0.25">
      <c r="A45" s="71" t="s">
        <v>13</v>
      </c>
      <c r="B45" s="71">
        <v>87257</v>
      </c>
      <c r="C45" s="109" t="s">
        <v>120</v>
      </c>
      <c r="D45" s="76" t="s">
        <v>50</v>
      </c>
      <c r="E45" s="77"/>
      <c r="F45" s="77"/>
      <c r="G45" s="77"/>
      <c r="H45" s="78"/>
      <c r="I45" s="100">
        <v>39.5</v>
      </c>
      <c r="J45" s="71" t="s">
        <v>6</v>
      </c>
      <c r="K45" s="71">
        <v>78.61</v>
      </c>
      <c r="L45" s="64">
        <f>I45*K45</f>
        <v>3105.0949999999998</v>
      </c>
      <c r="M45" s="67">
        <v>0.22</v>
      </c>
      <c r="N45" s="64">
        <f>L45*1.22</f>
        <v>3788.2158999999997</v>
      </c>
    </row>
    <row r="46" spans="1:14" s="3" customFormat="1" ht="15.75" customHeight="1" x14ac:dyDescent="0.25">
      <c r="A46" s="72"/>
      <c r="B46" s="72"/>
      <c r="C46" s="110"/>
      <c r="D46" s="79" t="s">
        <v>51</v>
      </c>
      <c r="E46" s="80"/>
      <c r="F46" s="80"/>
      <c r="G46" s="80"/>
      <c r="H46" s="81"/>
      <c r="I46" s="101"/>
      <c r="J46" s="72"/>
      <c r="K46" s="72"/>
      <c r="L46" s="66"/>
      <c r="M46" s="69"/>
      <c r="N46" s="66"/>
    </row>
    <row r="47" spans="1:14" s="3" customFormat="1" ht="15.75" customHeight="1" x14ac:dyDescent="0.25">
      <c r="A47" s="38" t="s">
        <v>13</v>
      </c>
      <c r="B47" s="38">
        <v>89710</v>
      </c>
      <c r="C47" s="37" t="s">
        <v>121</v>
      </c>
      <c r="D47" s="84" t="s">
        <v>144</v>
      </c>
      <c r="E47" s="84"/>
      <c r="F47" s="84"/>
      <c r="G47" s="84"/>
      <c r="H47" s="84"/>
      <c r="I47" s="48">
        <v>1</v>
      </c>
      <c r="J47" s="38" t="s">
        <v>1</v>
      </c>
      <c r="K47" s="38">
        <v>15.14</v>
      </c>
      <c r="L47" s="57">
        <f>I47*K47</f>
        <v>15.14</v>
      </c>
      <c r="M47" s="58">
        <v>0.22</v>
      </c>
      <c r="N47" s="57">
        <f>L47*1.22</f>
        <v>18.470800000000001</v>
      </c>
    </row>
    <row r="48" spans="1:14" s="3" customFormat="1" ht="15.75" customHeight="1" x14ac:dyDescent="0.25">
      <c r="A48" s="71" t="s">
        <v>13</v>
      </c>
      <c r="B48" s="71">
        <v>101965</v>
      </c>
      <c r="C48" s="109" t="s">
        <v>122</v>
      </c>
      <c r="D48" s="76" t="s">
        <v>52</v>
      </c>
      <c r="E48" s="77"/>
      <c r="F48" s="77"/>
      <c r="G48" s="77"/>
      <c r="H48" s="78"/>
      <c r="I48" s="100">
        <v>5.88</v>
      </c>
      <c r="J48" s="71" t="s">
        <v>16</v>
      </c>
      <c r="K48" s="71">
        <v>99.6</v>
      </c>
      <c r="L48" s="64">
        <f>I48*K48</f>
        <v>585.64799999999991</v>
      </c>
      <c r="M48" s="67">
        <v>0.22</v>
      </c>
      <c r="N48" s="64">
        <f>L48*1.22</f>
        <v>714.49055999999985</v>
      </c>
    </row>
    <row r="49" spans="1:14" s="3" customFormat="1" ht="15.75" customHeight="1" x14ac:dyDescent="0.25">
      <c r="A49" s="72"/>
      <c r="B49" s="72"/>
      <c r="C49" s="110"/>
      <c r="D49" s="73" t="s">
        <v>53</v>
      </c>
      <c r="E49" s="74"/>
      <c r="F49" s="74"/>
      <c r="G49" s="74"/>
      <c r="H49" s="75"/>
      <c r="I49" s="101"/>
      <c r="J49" s="72"/>
      <c r="K49" s="72"/>
      <c r="L49" s="66"/>
      <c r="M49" s="69"/>
      <c r="N49" s="66"/>
    </row>
    <row r="50" spans="1:14" s="3" customFormat="1" ht="15.75" customHeight="1" x14ac:dyDescent="0.25">
      <c r="A50" s="41" t="s">
        <v>13</v>
      </c>
      <c r="B50" s="41">
        <v>98689</v>
      </c>
      <c r="C50" s="41" t="s">
        <v>145</v>
      </c>
      <c r="D50" s="74" t="s">
        <v>54</v>
      </c>
      <c r="E50" s="74"/>
      <c r="F50" s="74"/>
      <c r="G50" s="74"/>
      <c r="H50" s="74"/>
      <c r="I50" s="41">
        <v>1</v>
      </c>
      <c r="J50" s="41" t="s">
        <v>16</v>
      </c>
      <c r="K50" s="41">
        <v>91.91</v>
      </c>
      <c r="L50" s="39">
        <f>I50*K50</f>
        <v>91.91</v>
      </c>
      <c r="M50" s="40">
        <v>0.22</v>
      </c>
      <c r="N50" s="39">
        <f>L50*1.22</f>
        <v>112.13019999999999</v>
      </c>
    </row>
    <row r="51" spans="1:14" s="3" customFormat="1" ht="15.75" customHeight="1" x14ac:dyDescent="0.25">
      <c r="A51" s="113" t="s">
        <v>56</v>
      </c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8">
        <f>SUM(N52:N59)</f>
        <v>4716.0075999999999</v>
      </c>
    </row>
    <row r="52" spans="1:14" s="3" customFormat="1" ht="15.75" customHeight="1" x14ac:dyDescent="0.25">
      <c r="A52" s="84" t="s">
        <v>13</v>
      </c>
      <c r="B52" s="84">
        <v>94570</v>
      </c>
      <c r="C52" s="84" t="s">
        <v>123</v>
      </c>
      <c r="D52" s="109" t="s">
        <v>43</v>
      </c>
      <c r="E52" s="162"/>
      <c r="F52" s="162"/>
      <c r="G52" s="162"/>
      <c r="H52" s="100"/>
      <c r="I52" s="84">
        <v>3.2</v>
      </c>
      <c r="J52" s="84" t="s">
        <v>6</v>
      </c>
      <c r="K52" s="84">
        <v>424.92</v>
      </c>
      <c r="L52" s="83">
        <f>I52*K52</f>
        <v>1359.7440000000001</v>
      </c>
      <c r="M52" s="70">
        <v>0.22</v>
      </c>
      <c r="N52" s="83">
        <f>L52*1.22</f>
        <v>1658.88768</v>
      </c>
    </row>
    <row r="53" spans="1:14" s="3" customFormat="1" ht="15.75" customHeight="1" x14ac:dyDescent="0.25">
      <c r="A53" s="84"/>
      <c r="B53" s="84"/>
      <c r="C53" s="84"/>
      <c r="D53" s="163" t="s">
        <v>44</v>
      </c>
      <c r="E53" s="164"/>
      <c r="F53" s="164"/>
      <c r="G53" s="164"/>
      <c r="H53" s="165"/>
      <c r="I53" s="84"/>
      <c r="J53" s="84"/>
      <c r="K53" s="84"/>
      <c r="L53" s="83"/>
      <c r="M53" s="70"/>
      <c r="N53" s="83"/>
    </row>
    <row r="54" spans="1:14" s="3" customFormat="1" ht="15.75" customHeight="1" x14ac:dyDescent="0.25">
      <c r="A54" s="41" t="s">
        <v>13</v>
      </c>
      <c r="B54" s="41">
        <v>94590</v>
      </c>
      <c r="C54" s="41" t="s">
        <v>124</v>
      </c>
      <c r="D54" s="130" t="s">
        <v>55</v>
      </c>
      <c r="E54" s="130"/>
      <c r="F54" s="130"/>
      <c r="G54" s="130"/>
      <c r="H54" s="130"/>
      <c r="I54" s="41">
        <v>11.2</v>
      </c>
      <c r="J54" s="41" t="s">
        <v>16</v>
      </c>
      <c r="K54" s="41">
        <v>18.73</v>
      </c>
      <c r="L54" s="39">
        <f>I54*K54</f>
        <v>209.77599999999998</v>
      </c>
      <c r="M54" s="40">
        <v>0.22</v>
      </c>
      <c r="N54" s="39">
        <f>L54*1.22</f>
        <v>255.92671999999996</v>
      </c>
    </row>
    <row r="55" spans="1:14" s="3" customFormat="1" ht="15.75" customHeight="1" x14ac:dyDescent="0.25">
      <c r="A55" s="71" t="s">
        <v>19</v>
      </c>
      <c r="B55" s="71">
        <v>39484</v>
      </c>
      <c r="C55" s="109" t="s">
        <v>125</v>
      </c>
      <c r="D55" s="161" t="s">
        <v>71</v>
      </c>
      <c r="E55" s="77"/>
      <c r="F55" s="77"/>
      <c r="G55" s="77"/>
      <c r="H55" s="78"/>
      <c r="I55" s="71">
        <v>1</v>
      </c>
      <c r="J55" s="71" t="s">
        <v>1</v>
      </c>
      <c r="K55" s="71">
        <v>655.12</v>
      </c>
      <c r="L55" s="64">
        <f>I55*K55</f>
        <v>655.12</v>
      </c>
      <c r="M55" s="67">
        <v>0.22</v>
      </c>
      <c r="N55" s="64">
        <f>L55*1.22</f>
        <v>799.24639999999999</v>
      </c>
    </row>
    <row r="56" spans="1:14" s="3" customFormat="1" ht="15.75" customHeight="1" x14ac:dyDescent="0.25">
      <c r="A56" s="82"/>
      <c r="B56" s="82"/>
      <c r="C56" s="163"/>
      <c r="D56" s="79" t="s">
        <v>72</v>
      </c>
      <c r="E56" s="80"/>
      <c r="F56" s="80"/>
      <c r="G56" s="80"/>
      <c r="H56" s="81"/>
      <c r="I56" s="82"/>
      <c r="J56" s="82"/>
      <c r="K56" s="82"/>
      <c r="L56" s="65"/>
      <c r="M56" s="68"/>
      <c r="N56" s="65"/>
    </row>
    <row r="57" spans="1:14" s="3" customFormat="1" ht="15.75" customHeight="1" x14ac:dyDescent="0.25">
      <c r="A57" s="72"/>
      <c r="B57" s="72"/>
      <c r="C57" s="110"/>
      <c r="D57" s="73" t="s">
        <v>73</v>
      </c>
      <c r="E57" s="74"/>
      <c r="F57" s="74"/>
      <c r="G57" s="74"/>
      <c r="H57" s="75"/>
      <c r="I57" s="72"/>
      <c r="J57" s="72"/>
      <c r="K57" s="72"/>
      <c r="L57" s="66"/>
      <c r="M57" s="69"/>
      <c r="N57" s="66"/>
    </row>
    <row r="58" spans="1:14" s="3" customFormat="1" ht="15.75" customHeight="1" x14ac:dyDescent="0.25">
      <c r="A58" s="71" t="s">
        <v>13</v>
      </c>
      <c r="B58" s="71">
        <v>91341</v>
      </c>
      <c r="C58" s="71" t="s">
        <v>126</v>
      </c>
      <c r="D58" s="79" t="s">
        <v>67</v>
      </c>
      <c r="E58" s="80"/>
      <c r="F58" s="80"/>
      <c r="G58" s="80"/>
      <c r="H58" s="81"/>
      <c r="I58" s="71">
        <v>2.1</v>
      </c>
      <c r="J58" s="71" t="s">
        <v>6</v>
      </c>
      <c r="K58" s="71">
        <v>781.4</v>
      </c>
      <c r="L58" s="64">
        <f>I58*K58</f>
        <v>1640.94</v>
      </c>
      <c r="M58" s="67">
        <v>0.22</v>
      </c>
      <c r="N58" s="64">
        <f>L58*1.22</f>
        <v>2001.9467999999999</v>
      </c>
    </row>
    <row r="59" spans="1:14" s="3" customFormat="1" ht="15.75" customHeight="1" x14ac:dyDescent="0.25">
      <c r="A59" s="72"/>
      <c r="B59" s="72"/>
      <c r="C59" s="72"/>
      <c r="D59" s="73" t="s">
        <v>68</v>
      </c>
      <c r="E59" s="74"/>
      <c r="F59" s="74"/>
      <c r="G59" s="74"/>
      <c r="H59" s="75"/>
      <c r="I59" s="72"/>
      <c r="J59" s="72"/>
      <c r="K59" s="72"/>
      <c r="L59" s="66"/>
      <c r="M59" s="69"/>
      <c r="N59" s="66"/>
    </row>
    <row r="60" spans="1:14" s="3" customFormat="1" ht="15.75" customHeight="1" x14ac:dyDescent="0.25">
      <c r="A60" s="113" t="s">
        <v>57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5"/>
      <c r="N60" s="11">
        <f>SUM(N61:N63)</f>
        <v>3947.3624599999998</v>
      </c>
    </row>
    <row r="61" spans="1:14" s="3" customFormat="1" ht="15.75" customHeight="1" x14ac:dyDescent="0.25">
      <c r="A61" s="41" t="s">
        <v>13</v>
      </c>
      <c r="B61" s="41">
        <v>88485</v>
      </c>
      <c r="C61" s="41" t="s">
        <v>127</v>
      </c>
      <c r="D61" s="104" t="s">
        <v>39</v>
      </c>
      <c r="E61" s="104"/>
      <c r="F61" s="104"/>
      <c r="G61" s="104"/>
      <c r="H61" s="104"/>
      <c r="I61" s="41">
        <v>160.55000000000001</v>
      </c>
      <c r="J61" s="41" t="s">
        <v>6</v>
      </c>
      <c r="K61" s="41">
        <v>2.33</v>
      </c>
      <c r="L61" s="10">
        <f>I61*K61</f>
        <v>374.08150000000006</v>
      </c>
      <c r="M61" s="6">
        <v>0.22</v>
      </c>
      <c r="N61" s="4">
        <f>L61*1.22</f>
        <v>456.37943000000007</v>
      </c>
    </row>
    <row r="62" spans="1:14" s="3" customFormat="1" ht="15.75" customHeight="1" x14ac:dyDescent="0.25">
      <c r="A62" s="41" t="s">
        <v>13</v>
      </c>
      <c r="B62" s="41">
        <v>88489</v>
      </c>
      <c r="C62" s="41" t="s">
        <v>128</v>
      </c>
      <c r="D62" s="104" t="s">
        <v>40</v>
      </c>
      <c r="E62" s="104"/>
      <c r="F62" s="104"/>
      <c r="G62" s="104"/>
      <c r="H62" s="104"/>
      <c r="I62" s="41">
        <v>86.21</v>
      </c>
      <c r="J62" s="41" t="s">
        <v>6</v>
      </c>
      <c r="K62" s="41">
        <v>14.79</v>
      </c>
      <c r="L62" s="10">
        <f>I62*K62</f>
        <v>1275.0458999999998</v>
      </c>
      <c r="M62" s="6">
        <v>0.22</v>
      </c>
      <c r="N62" s="34">
        <f>L62*1.22</f>
        <v>1555.5559979999998</v>
      </c>
    </row>
    <row r="63" spans="1:14" s="3" customFormat="1" ht="15.75" customHeight="1" x14ac:dyDescent="0.25">
      <c r="A63" s="41" t="s">
        <v>13</v>
      </c>
      <c r="B63" s="41">
        <v>88431</v>
      </c>
      <c r="C63" s="41" t="s">
        <v>129</v>
      </c>
      <c r="D63" s="104" t="s">
        <v>41</v>
      </c>
      <c r="E63" s="104"/>
      <c r="F63" s="104"/>
      <c r="G63" s="104"/>
      <c r="H63" s="104"/>
      <c r="I63" s="41">
        <v>74.34</v>
      </c>
      <c r="J63" s="41" t="s">
        <v>6</v>
      </c>
      <c r="K63" s="41">
        <v>21.34</v>
      </c>
      <c r="L63" s="10">
        <f>I63*K63</f>
        <v>1586.4156</v>
      </c>
      <c r="M63" s="6">
        <v>0.22</v>
      </c>
      <c r="N63" s="34">
        <f>L63*1.22</f>
        <v>1935.4270320000001</v>
      </c>
    </row>
    <row r="64" spans="1:14" ht="15.75" x14ac:dyDescent="0.25">
      <c r="A64" s="113" t="s">
        <v>58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">
        <f>SUM(N65:N79)</f>
        <v>2330.0901999999996</v>
      </c>
    </row>
    <row r="65" spans="1:14" x14ac:dyDescent="0.25">
      <c r="A65" s="42" t="s">
        <v>13</v>
      </c>
      <c r="B65" s="41">
        <v>101893</v>
      </c>
      <c r="C65" s="42" t="s">
        <v>132</v>
      </c>
      <c r="D65" s="155" t="s">
        <v>17</v>
      </c>
      <c r="E65" s="156"/>
      <c r="F65" s="156"/>
      <c r="G65" s="156"/>
      <c r="H65" s="157"/>
      <c r="I65" s="42">
        <v>2</v>
      </c>
      <c r="J65" s="42" t="s">
        <v>1</v>
      </c>
      <c r="K65" s="55">
        <v>92.43</v>
      </c>
      <c r="L65" s="55">
        <f>I65*K65</f>
        <v>184.86</v>
      </c>
      <c r="M65" s="49">
        <v>0.22</v>
      </c>
      <c r="N65" s="50">
        <f>L65*1.22</f>
        <v>225.5292</v>
      </c>
    </row>
    <row r="66" spans="1:14" x14ac:dyDescent="0.25">
      <c r="A66" s="106" t="s">
        <v>19</v>
      </c>
      <c r="B66" s="84">
        <v>3811</v>
      </c>
      <c r="C66" s="106" t="s">
        <v>133</v>
      </c>
      <c r="D66" s="85" t="s">
        <v>90</v>
      </c>
      <c r="E66" s="86"/>
      <c r="F66" s="86"/>
      <c r="G66" s="86"/>
      <c r="H66" s="87"/>
      <c r="I66" s="154">
        <v>5</v>
      </c>
      <c r="J66" s="106" t="s">
        <v>1</v>
      </c>
      <c r="K66" s="116">
        <v>145.54</v>
      </c>
      <c r="L66" s="116">
        <f>I66*K66</f>
        <v>727.69999999999993</v>
      </c>
      <c r="M66" s="152">
        <v>0.22</v>
      </c>
      <c r="N66" s="153">
        <f>L66*1.22</f>
        <v>887.79399999999987</v>
      </c>
    </row>
    <row r="67" spans="1:14" x14ac:dyDescent="0.25">
      <c r="A67" s="106"/>
      <c r="B67" s="84"/>
      <c r="C67" s="106"/>
      <c r="D67" s="127" t="s">
        <v>91</v>
      </c>
      <c r="E67" s="128"/>
      <c r="F67" s="128"/>
      <c r="G67" s="128"/>
      <c r="H67" s="129"/>
      <c r="I67" s="154"/>
      <c r="J67" s="106"/>
      <c r="K67" s="116"/>
      <c r="L67" s="116"/>
      <c r="M67" s="152"/>
      <c r="N67" s="153"/>
    </row>
    <row r="68" spans="1:14" x14ac:dyDescent="0.25">
      <c r="A68" s="42" t="s">
        <v>19</v>
      </c>
      <c r="B68" s="41">
        <v>2689</v>
      </c>
      <c r="C68" s="42" t="s">
        <v>134</v>
      </c>
      <c r="D68" s="86" t="s">
        <v>88</v>
      </c>
      <c r="E68" s="86"/>
      <c r="F68" s="86"/>
      <c r="G68" s="86"/>
      <c r="H68" s="86"/>
      <c r="I68" s="42">
        <v>50</v>
      </c>
      <c r="J68" s="42" t="s">
        <v>16</v>
      </c>
      <c r="K68" s="55">
        <v>2.4300000000000002</v>
      </c>
      <c r="L68" s="55">
        <f>I68*K68</f>
        <v>121.50000000000001</v>
      </c>
      <c r="M68" s="49">
        <v>0.22</v>
      </c>
      <c r="N68" s="50">
        <f>L68*1.22</f>
        <v>148.23000000000002</v>
      </c>
    </row>
    <row r="69" spans="1:14" ht="14.25" customHeight="1" x14ac:dyDescent="0.25">
      <c r="A69" s="90" t="s">
        <v>13</v>
      </c>
      <c r="B69" s="71">
        <v>97608</v>
      </c>
      <c r="C69" s="90" t="s">
        <v>135</v>
      </c>
      <c r="D69" s="85" t="s">
        <v>82</v>
      </c>
      <c r="E69" s="86"/>
      <c r="F69" s="86"/>
      <c r="G69" s="86"/>
      <c r="H69" s="87"/>
      <c r="I69" s="95">
        <v>1</v>
      </c>
      <c r="J69" s="90" t="s">
        <v>1</v>
      </c>
      <c r="K69" s="60">
        <v>154.53</v>
      </c>
      <c r="L69" s="60">
        <f>I69*K69</f>
        <v>154.53</v>
      </c>
      <c r="M69" s="62">
        <v>0.22</v>
      </c>
      <c r="N69" s="111">
        <f>L69*1.22</f>
        <v>188.5266</v>
      </c>
    </row>
    <row r="70" spans="1:14" ht="14.25" customHeight="1" x14ac:dyDescent="0.25">
      <c r="A70" s="91"/>
      <c r="B70" s="72"/>
      <c r="C70" s="91"/>
      <c r="D70" s="92" t="s">
        <v>83</v>
      </c>
      <c r="E70" s="93"/>
      <c r="F70" s="93"/>
      <c r="G70" s="93"/>
      <c r="H70" s="94"/>
      <c r="I70" s="96"/>
      <c r="J70" s="91"/>
      <c r="K70" s="61"/>
      <c r="L70" s="61"/>
      <c r="M70" s="63"/>
      <c r="N70" s="112"/>
    </row>
    <row r="71" spans="1:14" x14ac:dyDescent="0.25">
      <c r="A71" s="42" t="s">
        <v>19</v>
      </c>
      <c r="B71" s="41">
        <v>7528</v>
      </c>
      <c r="C71" s="42" t="s">
        <v>136</v>
      </c>
      <c r="D71" s="80" t="s">
        <v>28</v>
      </c>
      <c r="E71" s="80"/>
      <c r="F71" s="80"/>
      <c r="G71" s="80"/>
      <c r="H71" s="80"/>
      <c r="I71" s="42">
        <v>4</v>
      </c>
      <c r="J71" s="42" t="s">
        <v>1</v>
      </c>
      <c r="K71" s="55">
        <v>9.4</v>
      </c>
      <c r="L71" s="55">
        <f>I71*K71</f>
        <v>37.6</v>
      </c>
      <c r="M71" s="49">
        <v>0.22</v>
      </c>
      <c r="N71" s="50">
        <f>L71*1.22</f>
        <v>45.872</v>
      </c>
    </row>
    <row r="72" spans="1:14" x14ac:dyDescent="0.25">
      <c r="A72" s="90" t="s">
        <v>13</v>
      </c>
      <c r="B72" s="71">
        <v>93144</v>
      </c>
      <c r="C72" s="90" t="s">
        <v>137</v>
      </c>
      <c r="D72" s="109" t="s">
        <v>147</v>
      </c>
      <c r="E72" s="162"/>
      <c r="F72" s="162"/>
      <c r="G72" s="162"/>
      <c r="H72" s="100"/>
      <c r="I72" s="90">
        <v>1</v>
      </c>
      <c r="J72" s="90" t="s">
        <v>1</v>
      </c>
      <c r="K72" s="60">
        <v>230.11</v>
      </c>
      <c r="L72" s="60">
        <f>I72*K72</f>
        <v>230.11</v>
      </c>
      <c r="M72" s="62">
        <v>0.22</v>
      </c>
      <c r="N72" s="111">
        <f>L72*1.22</f>
        <v>280.73419999999999</v>
      </c>
    </row>
    <row r="73" spans="1:14" x14ac:dyDescent="0.25">
      <c r="A73" s="91"/>
      <c r="B73" s="72"/>
      <c r="C73" s="91"/>
      <c r="D73" s="110" t="s">
        <v>146</v>
      </c>
      <c r="E73" s="169"/>
      <c r="F73" s="169"/>
      <c r="G73" s="169"/>
      <c r="H73" s="101"/>
      <c r="I73" s="91"/>
      <c r="J73" s="91"/>
      <c r="K73" s="61"/>
      <c r="L73" s="61"/>
      <c r="M73" s="63"/>
      <c r="N73" s="112"/>
    </row>
    <row r="74" spans="1:14" x14ac:dyDescent="0.25">
      <c r="A74" s="90" t="s">
        <v>19</v>
      </c>
      <c r="B74" s="71">
        <v>38080</v>
      </c>
      <c r="C74" s="88" t="s">
        <v>138</v>
      </c>
      <c r="D74" s="76" t="s">
        <v>84</v>
      </c>
      <c r="E74" s="77"/>
      <c r="F74" s="77"/>
      <c r="G74" s="77"/>
      <c r="H74" s="78"/>
      <c r="I74" s="90">
        <v>1</v>
      </c>
      <c r="J74" s="90" t="s">
        <v>1</v>
      </c>
      <c r="K74" s="60">
        <v>29.27</v>
      </c>
      <c r="L74" s="60">
        <f>I74*K74</f>
        <v>29.27</v>
      </c>
      <c r="M74" s="62">
        <v>0.22</v>
      </c>
      <c r="N74" s="111">
        <f>L74*1.22</f>
        <v>35.709400000000002</v>
      </c>
    </row>
    <row r="75" spans="1:14" x14ac:dyDescent="0.25">
      <c r="A75" s="91"/>
      <c r="B75" s="72"/>
      <c r="C75" s="89"/>
      <c r="D75" s="79" t="s">
        <v>85</v>
      </c>
      <c r="E75" s="80"/>
      <c r="F75" s="80"/>
      <c r="G75" s="80"/>
      <c r="H75" s="81"/>
      <c r="I75" s="91"/>
      <c r="J75" s="91"/>
      <c r="K75" s="61"/>
      <c r="L75" s="61"/>
      <c r="M75" s="63"/>
      <c r="N75" s="112"/>
    </row>
    <row r="76" spans="1:14" x14ac:dyDescent="0.25">
      <c r="A76" s="90" t="s">
        <v>19</v>
      </c>
      <c r="B76" s="71">
        <v>38077</v>
      </c>
      <c r="C76" s="88" t="s">
        <v>139</v>
      </c>
      <c r="D76" s="76" t="s">
        <v>86</v>
      </c>
      <c r="E76" s="77"/>
      <c r="F76" s="77"/>
      <c r="G76" s="77"/>
      <c r="H76" s="78"/>
      <c r="I76" s="95">
        <v>1</v>
      </c>
      <c r="J76" s="90" t="s">
        <v>1</v>
      </c>
      <c r="K76" s="60">
        <v>15.64</v>
      </c>
      <c r="L76" s="60">
        <f>I76*K76</f>
        <v>15.64</v>
      </c>
      <c r="M76" s="62">
        <v>0.22</v>
      </c>
      <c r="N76" s="111">
        <f>L76*1.22</f>
        <v>19.0808</v>
      </c>
    </row>
    <row r="77" spans="1:14" x14ac:dyDescent="0.25">
      <c r="A77" s="91"/>
      <c r="B77" s="72"/>
      <c r="C77" s="89"/>
      <c r="D77" s="73" t="s">
        <v>87</v>
      </c>
      <c r="E77" s="74"/>
      <c r="F77" s="74"/>
      <c r="G77" s="74"/>
      <c r="H77" s="75"/>
      <c r="I77" s="96"/>
      <c r="J77" s="91"/>
      <c r="K77" s="61"/>
      <c r="L77" s="61"/>
      <c r="M77" s="63"/>
      <c r="N77" s="112"/>
    </row>
    <row r="78" spans="1:14" x14ac:dyDescent="0.25">
      <c r="A78" s="35" t="s">
        <v>13</v>
      </c>
      <c r="B78" s="36">
        <v>91928</v>
      </c>
      <c r="C78" s="59" t="s">
        <v>140</v>
      </c>
      <c r="D78" s="104" t="s">
        <v>18</v>
      </c>
      <c r="E78" s="104"/>
      <c r="F78" s="104"/>
      <c r="G78" s="104"/>
      <c r="H78" s="104"/>
      <c r="I78" s="42">
        <v>30</v>
      </c>
      <c r="J78" s="42" t="s">
        <v>16</v>
      </c>
      <c r="K78" s="55">
        <v>6.79</v>
      </c>
      <c r="L78" s="55">
        <f>I78*K78</f>
        <v>203.7</v>
      </c>
      <c r="M78" s="49">
        <v>0.22</v>
      </c>
      <c r="N78" s="50">
        <f>L78*1.22</f>
        <v>248.51399999999998</v>
      </c>
    </row>
    <row r="79" spans="1:14" x14ac:dyDescent="0.25">
      <c r="A79" s="42" t="s">
        <v>13</v>
      </c>
      <c r="B79" s="41">
        <v>91926</v>
      </c>
      <c r="C79" s="42" t="s">
        <v>148</v>
      </c>
      <c r="D79" s="105" t="s">
        <v>29</v>
      </c>
      <c r="E79" s="105"/>
      <c r="F79" s="105"/>
      <c r="G79" s="105"/>
      <c r="H79" s="105"/>
      <c r="I79" s="42">
        <v>50</v>
      </c>
      <c r="J79" s="42" t="s">
        <v>16</v>
      </c>
      <c r="K79" s="55">
        <v>4.0999999999999996</v>
      </c>
      <c r="L79" s="55">
        <f>I79*K79</f>
        <v>204.99999999999997</v>
      </c>
      <c r="M79" s="49">
        <v>0.22</v>
      </c>
      <c r="N79" s="50">
        <f>L79*1.22</f>
        <v>250.09999999999997</v>
      </c>
    </row>
    <row r="80" spans="1:14" x14ac:dyDescent="0.25">
      <c r="A80" s="172" t="s">
        <v>149</v>
      </c>
      <c r="B80" s="173"/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0">
        <f>N11+N30+N41+N51+N60+N64</f>
        <v>56798.481649999994</v>
      </c>
      <c r="N80" s="171"/>
    </row>
    <row r="81" spans="1:14" x14ac:dyDescent="0.25">
      <c r="A81" s="106" t="s">
        <v>92</v>
      </c>
      <c r="B81" s="106"/>
      <c r="C81" s="106"/>
      <c r="D81" s="91"/>
      <c r="E81" s="91"/>
      <c r="F81" s="91"/>
      <c r="G81" s="91"/>
      <c r="H81" s="91"/>
      <c r="I81" s="106"/>
      <c r="J81" s="106"/>
      <c r="K81" s="106"/>
      <c r="L81" s="106"/>
      <c r="M81" s="106"/>
      <c r="N81" s="106"/>
    </row>
    <row r="82" spans="1:14" x14ac:dyDescent="0.25">
      <c r="A82" s="135" t="s">
        <v>109</v>
      </c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x14ac:dyDescent="0.25">
      <c r="A83" s="135"/>
      <c r="B83" s="135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x14ac:dyDescent="0.25">
      <c r="A84" s="135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x14ac:dyDescent="0.25">
      <c r="A85" s="135"/>
      <c r="B85" s="135"/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</row>
    <row r="89" spans="1:14" ht="15.75" customHeight="1" x14ac:dyDescent="0.25"/>
    <row r="90" spans="1:14" ht="15" customHeight="1" x14ac:dyDescent="0.25"/>
  </sheetData>
  <mergeCells count="244">
    <mergeCell ref="M72:M73"/>
    <mergeCell ref="N72:N73"/>
    <mergeCell ref="M80:N80"/>
    <mergeCell ref="A80:L80"/>
    <mergeCell ref="D72:H72"/>
    <mergeCell ref="D73:H73"/>
    <mergeCell ref="C72:C73"/>
    <mergeCell ref="B72:B73"/>
    <mergeCell ref="A72:A73"/>
    <mergeCell ref="I72:I73"/>
    <mergeCell ref="J72:J73"/>
    <mergeCell ref="K72:K73"/>
    <mergeCell ref="L72:L73"/>
    <mergeCell ref="N74:N75"/>
    <mergeCell ref="D76:H76"/>
    <mergeCell ref="B76:B77"/>
    <mergeCell ref="C76:C77"/>
    <mergeCell ref="A76:A77"/>
    <mergeCell ref="I76:I77"/>
    <mergeCell ref="J76:J77"/>
    <mergeCell ref="K76:K77"/>
    <mergeCell ref="L76:L77"/>
    <mergeCell ref="M76:M77"/>
    <mergeCell ref="N76:N77"/>
    <mergeCell ref="N43:N44"/>
    <mergeCell ref="M43:M44"/>
    <mergeCell ref="L43:L44"/>
    <mergeCell ref="I31:I32"/>
    <mergeCell ref="N31:N32"/>
    <mergeCell ref="M31:M32"/>
    <mergeCell ref="D54:H54"/>
    <mergeCell ref="A52:A53"/>
    <mergeCell ref="D13:H13"/>
    <mergeCell ref="D16:H16"/>
    <mergeCell ref="D17:H17"/>
    <mergeCell ref="I14:I15"/>
    <mergeCell ref="J14:J15"/>
    <mergeCell ref="D38:H38"/>
    <mergeCell ref="D28:H28"/>
    <mergeCell ref="C31:C32"/>
    <mergeCell ref="A43:A44"/>
    <mergeCell ref="B31:B32"/>
    <mergeCell ref="J45:J46"/>
    <mergeCell ref="D32:H32"/>
    <mergeCell ref="D35:H35"/>
    <mergeCell ref="A45:A46"/>
    <mergeCell ref="I45:I46"/>
    <mergeCell ref="C55:C57"/>
    <mergeCell ref="B55:B57"/>
    <mergeCell ref="A55:A57"/>
    <mergeCell ref="D12:H12"/>
    <mergeCell ref="A7:N8"/>
    <mergeCell ref="D4:N4"/>
    <mergeCell ref="A1:C6"/>
    <mergeCell ref="D1:N1"/>
    <mergeCell ref="D2:N2"/>
    <mergeCell ref="D3:N3"/>
    <mergeCell ref="D5:N5"/>
    <mergeCell ref="D6:N6"/>
    <mergeCell ref="A81:N81"/>
    <mergeCell ref="M66:M67"/>
    <mergeCell ref="N66:N67"/>
    <mergeCell ref="I66:I67"/>
    <mergeCell ref="D63:H63"/>
    <mergeCell ref="D65:H65"/>
    <mergeCell ref="D37:H37"/>
    <mergeCell ref="D61:H61"/>
    <mergeCell ref="A14:A15"/>
    <mergeCell ref="D45:H45"/>
    <mergeCell ref="D48:H48"/>
    <mergeCell ref="C35:C36"/>
    <mergeCell ref="A58:A59"/>
    <mergeCell ref="M9:M10"/>
    <mergeCell ref="D42:H42"/>
    <mergeCell ref="D62:H62"/>
    <mergeCell ref="A82:N85"/>
    <mergeCell ref="N52:N53"/>
    <mergeCell ref="K43:K44"/>
    <mergeCell ref="J43:J44"/>
    <mergeCell ref="N14:N15"/>
    <mergeCell ref="B43:B44"/>
    <mergeCell ref="C43:C44"/>
    <mergeCell ref="K48:K49"/>
    <mergeCell ref="L48:L49"/>
    <mergeCell ref="M48:M49"/>
    <mergeCell ref="N48:N49"/>
    <mergeCell ref="N45:N46"/>
    <mergeCell ref="M45:M46"/>
    <mergeCell ref="L45:L46"/>
    <mergeCell ref="K45:K46"/>
    <mergeCell ref="M52:M53"/>
    <mergeCell ref="A27:A28"/>
    <mergeCell ref="M14:M15"/>
    <mergeCell ref="A31:A32"/>
    <mergeCell ref="A66:A67"/>
    <mergeCell ref="I43:I44"/>
    <mergeCell ref="C48:C49"/>
    <mergeCell ref="B48:B49"/>
    <mergeCell ref="A48:A49"/>
    <mergeCell ref="I9:I10"/>
    <mergeCell ref="J9:J10"/>
    <mergeCell ref="K9:K10"/>
    <mergeCell ref="A9:H10"/>
    <mergeCell ref="D27:H27"/>
    <mergeCell ref="D67:H67"/>
    <mergeCell ref="J66:J67"/>
    <mergeCell ref="K66:K67"/>
    <mergeCell ref="A39:A40"/>
    <mergeCell ref="A35:A36"/>
    <mergeCell ref="D18:H18"/>
    <mergeCell ref="D26:H26"/>
    <mergeCell ref="D31:H31"/>
    <mergeCell ref="K14:K15"/>
    <mergeCell ref="A30:M30"/>
    <mergeCell ref="A11:M11"/>
    <mergeCell ref="J48:J49"/>
    <mergeCell ref="I48:I49"/>
    <mergeCell ref="D58:H58"/>
    <mergeCell ref="D40:H40"/>
    <mergeCell ref="D55:H55"/>
    <mergeCell ref="D44:H44"/>
    <mergeCell ref="C52:C53"/>
    <mergeCell ref="B52:B53"/>
    <mergeCell ref="L14:L15"/>
    <mergeCell ref="C14:C15"/>
    <mergeCell ref="B14:B15"/>
    <mergeCell ref="D15:H15"/>
    <mergeCell ref="D25:H25"/>
    <mergeCell ref="C27:C28"/>
    <mergeCell ref="B27:B28"/>
    <mergeCell ref="L52:L53"/>
    <mergeCell ref="K52:K53"/>
    <mergeCell ref="C39:C40"/>
    <mergeCell ref="B39:B40"/>
    <mergeCell ref="B45:B46"/>
    <mergeCell ref="L31:L32"/>
    <mergeCell ref="D29:H29"/>
    <mergeCell ref="D47:H47"/>
    <mergeCell ref="J27:J28"/>
    <mergeCell ref="I27:I28"/>
    <mergeCell ref="K27:K28"/>
    <mergeCell ref="D52:H52"/>
    <mergeCell ref="D53:H53"/>
    <mergeCell ref="I52:I53"/>
    <mergeCell ref="J52:J53"/>
    <mergeCell ref="D46:H46"/>
    <mergeCell ref="D49:H49"/>
    <mergeCell ref="N35:N36"/>
    <mergeCell ref="M35:M36"/>
    <mergeCell ref="L35:L36"/>
    <mergeCell ref="D33:H33"/>
    <mergeCell ref="D34:H34"/>
    <mergeCell ref="D71:H71"/>
    <mergeCell ref="D79:H79"/>
    <mergeCell ref="D74:H74"/>
    <mergeCell ref="C66:C67"/>
    <mergeCell ref="I35:I36"/>
    <mergeCell ref="J35:J36"/>
    <mergeCell ref="C45:C46"/>
    <mergeCell ref="N69:N70"/>
    <mergeCell ref="C69:C70"/>
    <mergeCell ref="D77:H77"/>
    <mergeCell ref="K74:K75"/>
    <mergeCell ref="D78:H78"/>
    <mergeCell ref="A41:M41"/>
    <mergeCell ref="A51:M51"/>
    <mergeCell ref="A60:M60"/>
    <mergeCell ref="A64:M64"/>
    <mergeCell ref="L74:L75"/>
    <mergeCell ref="M74:M75"/>
    <mergeCell ref="B69:B70"/>
    <mergeCell ref="N27:N28"/>
    <mergeCell ref="D59:H59"/>
    <mergeCell ref="J58:J59"/>
    <mergeCell ref="N58:N59"/>
    <mergeCell ref="M58:M59"/>
    <mergeCell ref="L58:L59"/>
    <mergeCell ref="K58:K59"/>
    <mergeCell ref="I58:I59"/>
    <mergeCell ref="D56:H56"/>
    <mergeCell ref="I39:I40"/>
    <mergeCell ref="J39:J40"/>
    <mergeCell ref="M39:M40"/>
    <mergeCell ref="N39:N40"/>
    <mergeCell ref="L39:L40"/>
    <mergeCell ref="K39:K40"/>
    <mergeCell ref="D57:H57"/>
    <mergeCell ref="I55:I57"/>
    <mergeCell ref="J55:J57"/>
    <mergeCell ref="K55:K57"/>
    <mergeCell ref="L55:L57"/>
    <mergeCell ref="M55:M57"/>
    <mergeCell ref="N55:N57"/>
    <mergeCell ref="D43:H43"/>
    <mergeCell ref="K31:K32"/>
    <mergeCell ref="N19:N21"/>
    <mergeCell ref="C19:C21"/>
    <mergeCell ref="B19:B21"/>
    <mergeCell ref="A19:A21"/>
    <mergeCell ref="D23:H23"/>
    <mergeCell ref="D24:H24"/>
    <mergeCell ref="I22:I24"/>
    <mergeCell ref="J22:J24"/>
    <mergeCell ref="K22:K24"/>
    <mergeCell ref="L22:L24"/>
    <mergeCell ref="M22:M24"/>
    <mergeCell ref="N22:N24"/>
    <mergeCell ref="C22:C24"/>
    <mergeCell ref="B22:B24"/>
    <mergeCell ref="A22:A24"/>
    <mergeCell ref="D75:H75"/>
    <mergeCell ref="C74:C75"/>
    <mergeCell ref="B74:B75"/>
    <mergeCell ref="A74:A75"/>
    <mergeCell ref="I74:I75"/>
    <mergeCell ref="J74:J75"/>
    <mergeCell ref="A69:A70"/>
    <mergeCell ref="D70:H70"/>
    <mergeCell ref="I69:I70"/>
    <mergeCell ref="J69:J70"/>
    <mergeCell ref="K69:K70"/>
    <mergeCell ref="L69:L70"/>
    <mergeCell ref="M69:M70"/>
    <mergeCell ref="L19:L21"/>
    <mergeCell ref="M19:M21"/>
    <mergeCell ref="M27:M28"/>
    <mergeCell ref="J31:J32"/>
    <mergeCell ref="D36:H36"/>
    <mergeCell ref="B35:B36"/>
    <mergeCell ref="K35:K36"/>
    <mergeCell ref="D22:H22"/>
    <mergeCell ref="D21:H21"/>
    <mergeCell ref="I19:I21"/>
    <mergeCell ref="J19:J21"/>
    <mergeCell ref="K19:K21"/>
    <mergeCell ref="L27:L28"/>
    <mergeCell ref="B66:B67"/>
    <mergeCell ref="D50:H50"/>
    <mergeCell ref="D69:H69"/>
    <mergeCell ref="L66:L67"/>
    <mergeCell ref="D66:H66"/>
    <mergeCell ref="D68:H68"/>
    <mergeCell ref="C58:C59"/>
    <mergeCell ref="B58:B59"/>
  </mergeCells>
  <pageMargins left="0.7" right="0.7" top="0.75" bottom="0.75" header="0.3" footer="0.3"/>
  <pageSetup paperSize="9" scale="59" fitToWidth="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32"/>
  <sheetViews>
    <sheetView tabSelected="1" workbookViewId="0">
      <selection activeCell="N15" sqref="N15"/>
    </sheetView>
  </sheetViews>
  <sheetFormatPr defaultRowHeight="15" x14ac:dyDescent="0.25"/>
  <cols>
    <col min="9" max="9" width="10.140625" customWidth="1"/>
    <col min="10" max="10" width="10.85546875" customWidth="1"/>
    <col min="11" max="11" width="10.5703125" bestFit="1" customWidth="1"/>
  </cols>
  <sheetData>
    <row r="2" spans="2:11" x14ac:dyDescent="0.25">
      <c r="B2" s="194"/>
      <c r="C2" s="195"/>
      <c r="D2" s="196" t="str">
        <f>Planilha1!D1</f>
        <v>AMPLIAÇÃO POSTO UBS 1</v>
      </c>
      <c r="E2" s="197"/>
      <c r="F2" s="197"/>
      <c r="G2" s="197"/>
      <c r="H2" s="197"/>
      <c r="I2" s="197"/>
      <c r="J2" s="197"/>
      <c r="K2" s="198"/>
    </row>
    <row r="3" spans="2:11" x14ac:dyDescent="0.25">
      <c r="B3" s="186"/>
      <c r="C3" s="146"/>
      <c r="D3" s="199" t="str">
        <f>Planilha1!D2</f>
        <v>PREFEITURA MUNICIPAL DE PASSA SETE</v>
      </c>
      <c r="E3" s="200"/>
      <c r="F3" s="200"/>
      <c r="G3" s="200"/>
      <c r="H3" s="200"/>
      <c r="I3" s="200"/>
      <c r="J3" s="200"/>
      <c r="K3" s="201"/>
    </row>
    <row r="4" spans="2:11" x14ac:dyDescent="0.25">
      <c r="B4" s="186"/>
      <c r="C4" s="146"/>
      <c r="D4" s="202" t="str">
        <f>Planilha1!D3</f>
        <v>AVENIDA PINHEIRO, 1.500 - FONE (51) 3616-6903 - CENTRO - 96908-000 /PASSA SETE-RS</v>
      </c>
      <c r="E4" s="150"/>
      <c r="F4" s="150"/>
      <c r="G4" s="150"/>
      <c r="H4" s="150"/>
      <c r="I4" s="150"/>
      <c r="J4" s="150"/>
      <c r="K4" s="151"/>
    </row>
    <row r="5" spans="2:11" x14ac:dyDescent="0.25">
      <c r="B5" s="186"/>
      <c r="C5" s="146"/>
      <c r="D5" s="186"/>
      <c r="E5" s="146"/>
      <c r="F5" s="146"/>
      <c r="G5" s="146"/>
      <c r="H5" s="146"/>
      <c r="I5" s="146"/>
      <c r="J5" s="146"/>
      <c r="K5" s="147"/>
    </row>
    <row r="6" spans="2:11" x14ac:dyDescent="0.25">
      <c r="B6" s="186"/>
      <c r="C6" s="146"/>
      <c r="D6" s="182" t="str">
        <f>Planilha1!D5</f>
        <v>OBRA: AMPLIAÇÃO POSTO UBS 1</v>
      </c>
      <c r="E6" s="148"/>
      <c r="F6" s="148"/>
      <c r="G6" s="148"/>
      <c r="H6" s="148"/>
      <c r="I6" s="148"/>
      <c r="J6" s="148"/>
      <c r="K6" s="149"/>
    </row>
    <row r="7" spans="2:11" x14ac:dyDescent="0.25">
      <c r="B7" s="183"/>
      <c r="C7" s="184"/>
      <c r="D7" s="183" t="str">
        <f>Planilha1!D6</f>
        <v>LOCAL: AVENIDA PINHEIRO, BAIRRO CENTRO  - PASSA SETE/RS</v>
      </c>
      <c r="E7" s="184"/>
      <c r="F7" s="184"/>
      <c r="G7" s="184"/>
      <c r="H7" s="184"/>
      <c r="I7" s="184"/>
      <c r="J7" s="184"/>
      <c r="K7" s="185"/>
    </row>
    <row r="8" spans="2:11" x14ac:dyDescent="0.25">
      <c r="B8" s="136" t="s">
        <v>93</v>
      </c>
      <c r="C8" s="187"/>
      <c r="D8" s="187"/>
      <c r="E8" s="187"/>
      <c r="F8" s="187"/>
      <c r="G8" s="187"/>
      <c r="H8" s="187"/>
      <c r="I8" s="187"/>
      <c r="J8" s="187"/>
      <c r="K8" s="188"/>
    </row>
    <row r="9" spans="2:11" x14ac:dyDescent="0.25">
      <c r="B9" s="189"/>
      <c r="C9" s="190"/>
      <c r="D9" s="190"/>
      <c r="E9" s="190"/>
      <c r="F9" s="190"/>
      <c r="G9" s="190"/>
      <c r="H9" s="190"/>
      <c r="I9" s="190"/>
      <c r="J9" s="190"/>
      <c r="K9" s="191"/>
    </row>
    <row r="10" spans="2:11" x14ac:dyDescent="0.25">
      <c r="B10" s="192" t="s">
        <v>94</v>
      </c>
      <c r="C10" s="192" t="s">
        <v>95</v>
      </c>
      <c r="D10" s="192"/>
      <c r="E10" s="192"/>
      <c r="F10" s="192"/>
      <c r="G10" s="192"/>
      <c r="H10" s="192"/>
      <c r="I10" s="192" t="s">
        <v>96</v>
      </c>
      <c r="J10" s="192" t="s">
        <v>97</v>
      </c>
      <c r="K10" s="192" t="s">
        <v>98</v>
      </c>
    </row>
    <row r="11" spans="2:11" x14ac:dyDescent="0.25">
      <c r="B11" s="192"/>
      <c r="C11" s="192"/>
      <c r="D11" s="192"/>
      <c r="E11" s="192"/>
      <c r="F11" s="192"/>
      <c r="G11" s="192"/>
      <c r="H11" s="192"/>
      <c r="I11" s="192"/>
      <c r="J11" s="193"/>
      <c r="K11" s="192"/>
    </row>
    <row r="12" spans="2:11" x14ac:dyDescent="0.25">
      <c r="B12" s="178">
        <v>1</v>
      </c>
      <c r="C12" s="178" t="s">
        <v>100</v>
      </c>
      <c r="D12" s="178"/>
      <c r="E12" s="178"/>
      <c r="F12" s="178"/>
      <c r="G12" s="178"/>
      <c r="H12" s="178"/>
      <c r="I12" s="13">
        <v>1</v>
      </c>
      <c r="J12" s="17">
        <v>0</v>
      </c>
      <c r="K12" s="15">
        <v>1</v>
      </c>
    </row>
    <row r="13" spans="2:11" x14ac:dyDescent="0.25">
      <c r="B13" s="178"/>
      <c r="C13" s="178"/>
      <c r="D13" s="178"/>
      <c r="E13" s="178"/>
      <c r="F13" s="178"/>
      <c r="G13" s="178"/>
      <c r="H13" s="178"/>
      <c r="I13" s="14">
        <f>Planilha1!N11</f>
        <v>16826.241829999999</v>
      </c>
      <c r="J13" s="19">
        <v>0</v>
      </c>
      <c r="K13" s="26">
        <f>I13+J13</f>
        <v>16826.241829999999</v>
      </c>
    </row>
    <row r="14" spans="2:11" x14ac:dyDescent="0.25">
      <c r="B14" s="178">
        <v>2</v>
      </c>
      <c r="C14" s="178" t="s">
        <v>101</v>
      </c>
      <c r="D14" s="178"/>
      <c r="E14" s="178"/>
      <c r="F14" s="178"/>
      <c r="G14" s="178"/>
      <c r="H14" s="178"/>
      <c r="I14" s="13">
        <v>1</v>
      </c>
      <c r="J14" s="17">
        <v>0</v>
      </c>
      <c r="K14" s="18">
        <v>1</v>
      </c>
    </row>
    <row r="15" spans="2:11" x14ac:dyDescent="0.25">
      <c r="B15" s="178"/>
      <c r="C15" s="178"/>
      <c r="D15" s="178"/>
      <c r="E15" s="178"/>
      <c r="F15" s="178"/>
      <c r="G15" s="178"/>
      <c r="H15" s="178"/>
      <c r="I15" s="21">
        <f>Planilha1!N30</f>
        <v>17274.905492000002</v>
      </c>
      <c r="J15" s="19">
        <v>0</v>
      </c>
      <c r="K15" s="26">
        <f>I15+J15</f>
        <v>17274.905492000002</v>
      </c>
    </row>
    <row r="16" spans="2:11" x14ac:dyDescent="0.25">
      <c r="B16" s="178">
        <v>3</v>
      </c>
      <c r="C16" s="178" t="s">
        <v>102</v>
      </c>
      <c r="D16" s="178"/>
      <c r="E16" s="178"/>
      <c r="F16" s="178"/>
      <c r="G16" s="178"/>
      <c r="H16" s="174"/>
      <c r="I16" s="17">
        <v>0</v>
      </c>
      <c r="J16" s="20">
        <v>1</v>
      </c>
      <c r="K16" s="18">
        <v>1</v>
      </c>
    </row>
    <row r="17" spans="2:11" x14ac:dyDescent="0.25">
      <c r="B17" s="178"/>
      <c r="C17" s="178"/>
      <c r="D17" s="178"/>
      <c r="E17" s="178"/>
      <c r="F17" s="178"/>
      <c r="G17" s="178"/>
      <c r="H17" s="174"/>
      <c r="I17" s="19">
        <v>0</v>
      </c>
      <c r="J17" s="24">
        <f>Planilha1!N41</f>
        <v>11703.874067999999</v>
      </c>
      <c r="K17" s="28">
        <f>I17+J17</f>
        <v>11703.874067999999</v>
      </c>
    </row>
    <row r="18" spans="2:11" x14ac:dyDescent="0.25">
      <c r="B18" s="178">
        <v>4</v>
      </c>
      <c r="C18" s="178" t="s">
        <v>103</v>
      </c>
      <c r="D18" s="178"/>
      <c r="E18" s="178"/>
      <c r="F18" s="178"/>
      <c r="G18" s="178"/>
      <c r="H18" s="174"/>
      <c r="I18" s="17">
        <v>0</v>
      </c>
      <c r="J18" s="22">
        <v>1</v>
      </c>
      <c r="K18" s="12">
        <v>1</v>
      </c>
    </row>
    <row r="19" spans="2:11" x14ac:dyDescent="0.25">
      <c r="B19" s="178"/>
      <c r="C19" s="178"/>
      <c r="D19" s="178"/>
      <c r="E19" s="178"/>
      <c r="F19" s="178"/>
      <c r="G19" s="178"/>
      <c r="H19" s="174"/>
      <c r="I19" s="19">
        <v>0</v>
      </c>
      <c r="J19" s="24">
        <f>Planilha1!N51</f>
        <v>4716.0075999999999</v>
      </c>
      <c r="K19" s="29">
        <f>I19+J19</f>
        <v>4716.0075999999999</v>
      </c>
    </row>
    <row r="20" spans="2:11" x14ac:dyDescent="0.25">
      <c r="B20" s="178">
        <v>5</v>
      </c>
      <c r="C20" s="178" t="s">
        <v>104</v>
      </c>
      <c r="D20" s="178"/>
      <c r="E20" s="178"/>
      <c r="F20" s="178"/>
      <c r="G20" s="178"/>
      <c r="H20" s="174"/>
      <c r="I20" s="17">
        <v>0</v>
      </c>
      <c r="J20" s="23">
        <v>1</v>
      </c>
      <c r="K20" s="12">
        <v>1</v>
      </c>
    </row>
    <row r="21" spans="2:11" x14ac:dyDescent="0.25">
      <c r="B21" s="178"/>
      <c r="C21" s="178"/>
      <c r="D21" s="178"/>
      <c r="E21" s="178"/>
      <c r="F21" s="178"/>
      <c r="G21" s="178"/>
      <c r="H21" s="174"/>
      <c r="I21" s="19">
        <v>0</v>
      </c>
      <c r="J21" s="25">
        <f>Planilha1!N60</f>
        <v>3947.3624599999998</v>
      </c>
      <c r="K21" s="30">
        <f>I21+J21</f>
        <v>3947.3624599999998</v>
      </c>
    </row>
    <row r="22" spans="2:11" x14ac:dyDescent="0.25">
      <c r="B22" s="178">
        <v>6</v>
      </c>
      <c r="C22" s="178" t="s">
        <v>105</v>
      </c>
      <c r="D22" s="178"/>
      <c r="E22" s="178"/>
      <c r="F22" s="178"/>
      <c r="G22" s="178"/>
      <c r="H22" s="174"/>
      <c r="I22" s="17">
        <v>0</v>
      </c>
      <c r="J22" s="23">
        <v>1</v>
      </c>
      <c r="K22" s="12">
        <v>1</v>
      </c>
    </row>
    <row r="23" spans="2:11" x14ac:dyDescent="0.25">
      <c r="B23" s="178"/>
      <c r="C23" s="178"/>
      <c r="D23" s="178"/>
      <c r="E23" s="178"/>
      <c r="F23" s="178"/>
      <c r="G23" s="178"/>
      <c r="H23" s="174"/>
      <c r="I23" s="16">
        <v>0</v>
      </c>
      <c r="J23" s="25">
        <f>Planilha1!N64</f>
        <v>2330.0901999999996</v>
      </c>
      <c r="K23" s="30">
        <f>I23+J23</f>
        <v>2330.0901999999996</v>
      </c>
    </row>
    <row r="24" spans="2:11" x14ac:dyDescent="0.25">
      <c r="B24" s="178" t="s">
        <v>106</v>
      </c>
      <c r="C24" s="178"/>
      <c r="D24" s="178"/>
      <c r="E24" s="178"/>
      <c r="F24" s="178"/>
      <c r="G24" s="178"/>
      <c r="H24" s="178"/>
      <c r="I24" s="31">
        <f>I13+I15+I17+I19+I21+I23</f>
        <v>34101.147322000004</v>
      </c>
      <c r="J24" s="27">
        <f>J13+J15+J17+J19+J21+J23</f>
        <v>22697.334327999997</v>
      </c>
      <c r="K24" s="27">
        <f>I24+J24</f>
        <v>56798.481650000002</v>
      </c>
    </row>
    <row r="25" spans="2:11" x14ac:dyDescent="0.25">
      <c r="B25" s="178" t="s">
        <v>107</v>
      </c>
      <c r="C25" s="178"/>
      <c r="D25" s="178"/>
      <c r="E25" s="178"/>
      <c r="F25" s="178"/>
      <c r="G25" s="178"/>
      <c r="H25" s="178"/>
      <c r="I25" s="33">
        <f>(I24/K24)*100</f>
        <v>60.038836129697849</v>
      </c>
      <c r="J25" s="33">
        <f>(J24/K24)*100</f>
        <v>39.961163870302151</v>
      </c>
      <c r="K25" s="33">
        <f>I25+J25</f>
        <v>100</v>
      </c>
    </row>
    <row r="26" spans="2:11" x14ac:dyDescent="0.25">
      <c r="B26" s="178" t="s">
        <v>108</v>
      </c>
      <c r="C26" s="178"/>
      <c r="D26" s="178"/>
      <c r="E26" s="178"/>
      <c r="F26" s="178"/>
      <c r="G26" s="178"/>
      <c r="H26" s="178"/>
      <c r="I26" s="32">
        <f>I25</f>
        <v>60.038836129697849</v>
      </c>
      <c r="J26" s="32">
        <f>I26+J25</f>
        <v>100</v>
      </c>
      <c r="K26" s="32">
        <f>K25</f>
        <v>100</v>
      </c>
    </row>
    <row r="27" spans="2:11" ht="15.75" x14ac:dyDescent="0.25">
      <c r="B27" s="178" t="s">
        <v>99</v>
      </c>
      <c r="C27" s="178"/>
      <c r="D27" s="178"/>
      <c r="E27" s="178"/>
      <c r="F27" s="178"/>
      <c r="G27" s="178"/>
      <c r="H27" s="178"/>
      <c r="I27" s="179">
        <f>K24</f>
        <v>56798.481650000002</v>
      </c>
      <c r="J27" s="180"/>
      <c r="K27" s="181"/>
    </row>
    <row r="28" spans="2:11" x14ac:dyDescent="0.25">
      <c r="B28" s="174" t="str">
        <f>Planilha1!A81</f>
        <v>PASSA SETE/RS,  27 DE ABRIL DE 2022.</v>
      </c>
      <c r="C28" s="175"/>
      <c r="D28" s="175"/>
      <c r="E28" s="175"/>
      <c r="F28" s="175"/>
      <c r="G28" s="175"/>
      <c r="H28" s="175"/>
      <c r="I28" s="175"/>
      <c r="J28" s="175"/>
      <c r="K28" s="176"/>
    </row>
    <row r="29" spans="2:11" ht="15" customHeight="1" x14ac:dyDescent="0.25">
      <c r="B29" s="177" t="s">
        <v>110</v>
      </c>
      <c r="C29" s="177"/>
      <c r="D29" s="177"/>
      <c r="E29" s="177"/>
      <c r="F29" s="177"/>
      <c r="G29" s="177"/>
      <c r="H29" s="177"/>
      <c r="I29" s="177"/>
      <c r="J29" s="177"/>
      <c r="K29" s="177"/>
    </row>
    <row r="30" spans="2:11" x14ac:dyDescent="0.25">
      <c r="B30" s="177"/>
      <c r="C30" s="177"/>
      <c r="D30" s="177"/>
      <c r="E30" s="177"/>
      <c r="F30" s="177"/>
      <c r="G30" s="177"/>
      <c r="H30" s="177"/>
      <c r="I30" s="177"/>
      <c r="J30" s="177"/>
      <c r="K30" s="177"/>
    </row>
    <row r="31" spans="2:11" x14ac:dyDescent="0.25">
      <c r="B31" s="177"/>
      <c r="C31" s="177"/>
      <c r="D31" s="177"/>
      <c r="E31" s="177"/>
      <c r="F31" s="177"/>
      <c r="G31" s="177"/>
      <c r="H31" s="177"/>
      <c r="I31" s="177"/>
      <c r="J31" s="177"/>
      <c r="K31" s="177"/>
    </row>
    <row r="32" spans="2:11" x14ac:dyDescent="0.25">
      <c r="B32" s="177"/>
      <c r="C32" s="177"/>
      <c r="D32" s="177"/>
      <c r="E32" s="177"/>
      <c r="F32" s="177"/>
      <c r="G32" s="177"/>
      <c r="H32" s="177"/>
      <c r="I32" s="177"/>
      <c r="J32" s="177"/>
      <c r="K32" s="177"/>
    </row>
  </sheetData>
  <mergeCells count="32">
    <mergeCell ref="D6:K6"/>
    <mergeCell ref="D7:K7"/>
    <mergeCell ref="D5:K5"/>
    <mergeCell ref="B8:K9"/>
    <mergeCell ref="B10:B11"/>
    <mergeCell ref="C10:H11"/>
    <mergeCell ref="I10:I11"/>
    <mergeCell ref="J10:J11"/>
    <mergeCell ref="K10:K11"/>
    <mergeCell ref="B2:C7"/>
    <mergeCell ref="D2:K2"/>
    <mergeCell ref="D3:K3"/>
    <mergeCell ref="D4:K4"/>
    <mergeCell ref="C22:H23"/>
    <mergeCell ref="B12:B13"/>
    <mergeCell ref="B14:B15"/>
    <mergeCell ref="B16:B17"/>
    <mergeCell ref="B18:B19"/>
    <mergeCell ref="B20:B21"/>
    <mergeCell ref="B22:B23"/>
    <mergeCell ref="C12:H13"/>
    <mergeCell ref="C14:H15"/>
    <mergeCell ref="C16:H17"/>
    <mergeCell ref="C18:H19"/>
    <mergeCell ref="C20:H21"/>
    <mergeCell ref="B28:K28"/>
    <mergeCell ref="B29:K32"/>
    <mergeCell ref="B24:H24"/>
    <mergeCell ref="B25:H25"/>
    <mergeCell ref="B26:H26"/>
    <mergeCell ref="B27:H27"/>
    <mergeCell ref="I27:K27"/>
  </mergeCells>
  <pageMargins left="0.25" right="0.25" top="0.75" bottom="0.75" header="0.3" footer="0.3"/>
  <pageSetup paperSize="9" fitToWidth="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" workbookViewId="0">
      <selection activeCell="C32" sqref="C3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Plan2</vt:lpstr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Engenharia</cp:lastModifiedBy>
  <cp:lastPrinted>2022-05-18T13:35:31Z</cp:lastPrinted>
  <dcterms:created xsi:type="dcterms:W3CDTF">2020-08-11T12:23:51Z</dcterms:created>
  <dcterms:modified xsi:type="dcterms:W3CDTF">2022-05-18T13:35:47Z</dcterms:modified>
</cp:coreProperties>
</file>